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375" firstSheet="7" activeTab="8"/>
  </bookViews>
  <sheets>
    <sheet name="BExRepositorySheet" sheetId="1" state="veryHidden" r:id="rId1"/>
    <sheet name="020 08 SAŽETAK" sheetId="2" r:id="rId2"/>
    <sheet name="RAČUN PRIHODA I RASHODA" sheetId="3" r:id="rId3"/>
    <sheet name="PRIHODI I RASHODI PREMA IZVORIM" sheetId="4" r:id="rId4"/>
    <sheet name="RASHODI PREMA FUNKCIJSKOJ KLASI" sheetId="5" r:id="rId5"/>
    <sheet name="RAČUN FINANCIRANJA PREMA EKONOM" sheetId="6" r:id="rId6"/>
    <sheet name="RAČUN FIN PREMA IZVORIMA FINANC" sheetId="7" r:id="rId7"/>
    <sheet name="POSEBNI DIO" sheetId="8" r:id="rId8"/>
    <sheet name="PREGLED DANIH JAMSTAVA " sheetId="9" r:id="rId9"/>
    <sheet name="IZVRŠENA PLAĆANJA PO PROTESTNIM" sheetId="10" r:id="rId10"/>
    <sheet name="PREGLED ZADUŽIVANJA 1.-6. 2023." sheetId="11" r:id="rId11"/>
    <sheet name="FP0002PRPV2" sheetId="12" state="hidden" r:id="rId12"/>
    <sheet name="FP0002PRR" sheetId="13" state="hidden" r:id="rId13"/>
    <sheet name="FP0002PRB" sheetId="14" state="hidden" r:id="rId14"/>
    <sheet name="FP0005PRV2" sheetId="15" state="hidden" r:id="rId15"/>
  </sheets>
  <externalReferences>
    <externalReference r:id="rId18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11">'FP0002PRPV2'!$A$1:$K$316</definedName>
    <definedName name="_xlnm.Print_Area" localSheetId="9">'IZVRŠENA PLAĆANJA PO PROTESTNIM'!$A$1:$J$12</definedName>
    <definedName name="_xlnm.Print_Area" localSheetId="8">'PREGLED DANIH JAMSTAVA '!$A$1:$J$12</definedName>
    <definedName name="_xlnm.Print_Area" localSheetId="10">'PREGLED ZADUŽIVANJA 1.-6. 2023.'!$A$1:$L$20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<sst xmlns="http://schemas.openxmlformats.org/spreadsheetml/2006/main" count="312" uniqueCount="188">
  <si>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</si>
  <si>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</si>
  <si>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</si>
  <si>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</si>
  <si>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</si>
  <si>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</si>
  <si>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</si>
  <si>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</si>
  <si>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</si>
  <si>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</si>
  <si>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</si>
  <si>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</si>
  <si>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</si>
  <si>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</si>
  <si>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</si>
  <si>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</si>
  <si>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</si>
  <si>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</si>
  <si>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</si>
  <si>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</si>
  <si>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</si>
  <si>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</si>
  <si>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</si>
  <si>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</si>
  <si>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</si>
  <si>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</si>
  <si>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</si>
  <si>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</si>
  <si>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</si>
  <si>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</si>
  <si>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</si>
  <si>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</si>
  <si>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</si>
  <si>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</si>
  <si>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</si>
  <si>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</si>
  <si>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</si>
  <si>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</si>
  <si>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</si>
  <si>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</si>
  <si>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</si>
  <si>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</si>
  <si>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</si>
  <si>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</si>
  <si>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</si>
  <si>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</si>
  <si>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</si>
  <si>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</si>
  <si>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</si>
  <si>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</si>
  <si>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</si>
  <si>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</si>
  <si>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</si>
  <si>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</si>
  <si>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</si>
  <si>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</si>
  <si>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</si>
  <si>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</si>
  <si>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</si>
  <si>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</si>
  <si>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</si>
  <si>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</si>
  <si>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</si>
  <si>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</si>
  <si>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>UKUPNI PRIHODI</t>
  </si>
  <si>
    <t>Prihodi poslovanja</t>
  </si>
  <si>
    <t>Prihodi iz proračuna</t>
  </si>
  <si>
    <t>Prihodi iz nadležnog proračuna za financiranje rashoda</t>
  </si>
  <si>
    <t>UKUPNI RASHODI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</si>
  <si>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</si>
  <si>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</si>
  <si>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</si>
  <si>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</si>
  <si>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</si>
  <si>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</si>
  <si>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</si>
  <si>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</si>
  <si>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</si>
  <si>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</si>
  <si>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</si>
  <si>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</si>
  <si>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</si>
  <si>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</si>
  <si>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Rashodi za usluge</t>
  </si>
  <si>
    <t>Usluge telefona, pošte i prijevoza</t>
  </si>
  <si>
    <t>Računalne usluge</t>
  </si>
  <si>
    <t>Ostali nespomenuti rashodi poslovanja</t>
  </si>
  <si>
    <t>Reprezentacija</t>
  </si>
  <si>
    <t>Financijski rashodi</t>
  </si>
  <si>
    <t>Ostali financijski rashodi</t>
  </si>
  <si>
    <t>Zatezne kamate</t>
  </si>
  <si>
    <t>Rashodi za nabavu proizvedene dugotrajne imovine</t>
  </si>
  <si>
    <t>Postrojenja i oprema</t>
  </si>
  <si>
    <t>Prihodi od nadležnog proračuna za financiranje izdataka</t>
  </si>
  <si>
    <t>Usluge promidžbe i informiranja</t>
  </si>
  <si>
    <t>Intelektualne i osobne usluge</t>
  </si>
  <si>
    <t>Uredska oprema i namještaj</t>
  </si>
  <si>
    <t>Naknade troškova osobama izvan radnog odnosa</t>
  </si>
  <si>
    <t>IZVJEŠTAJ O PRIHODIMA I RASHODIMA PREMA IZVORIMA FINANCIRANJA</t>
  </si>
  <si>
    <t>1</t>
  </si>
  <si>
    <t>Opći prihodi i primici</t>
  </si>
  <si>
    <t>11</t>
  </si>
  <si>
    <t>IZVJEŠTAJ O RASHODIMA PREMA FUNKCIJSKOJ KLASIFIKACIJI</t>
  </si>
  <si>
    <t>UKUPNO RASHODI</t>
  </si>
  <si>
    <t>01</t>
  </si>
  <si>
    <t>Opće javne usluge</t>
  </si>
  <si>
    <t>011</t>
  </si>
  <si>
    <t>Izvršna i zakonodavna tijela, financijski i fiskalni poslovi</t>
  </si>
  <si>
    <t>IZVJEŠTAJ RAČUNA FINANCIRANJA PREMA EKONOMSKOJ KLASIFIKACIJI</t>
  </si>
  <si>
    <t>IZVJEŠTAJ RAČUNA FINANCIRANJA PREMA IZVORIMA FINANCIRANJA</t>
  </si>
  <si>
    <t>II. POSEBNI DIO</t>
  </si>
  <si>
    <t>IZVJEŠTAJ PO PROGRAMSKOJ KLASIFIKACIJI</t>
  </si>
  <si>
    <t>02008</t>
  </si>
  <si>
    <t>Ured potpredsjednice Vlade Republike Hrvatske</t>
  </si>
  <si>
    <t>21</t>
  </si>
  <si>
    <t>2107</t>
  </si>
  <si>
    <t>A933001</t>
  </si>
  <si>
    <t>31</t>
  </si>
  <si>
    <t>3111</t>
  </si>
  <si>
    <t>3113</t>
  </si>
  <si>
    <t>3121</t>
  </si>
  <si>
    <t>3132</t>
  </si>
  <si>
    <t>32</t>
  </si>
  <si>
    <t>3211</t>
  </si>
  <si>
    <t>3212</t>
  </si>
  <si>
    <t>3221</t>
  </si>
  <si>
    <t>3231</t>
  </si>
  <si>
    <t>3233</t>
  </si>
  <si>
    <t>3237</t>
  </si>
  <si>
    <t>3238</t>
  </si>
  <si>
    <t>3241</t>
  </si>
  <si>
    <t>3293</t>
  </si>
  <si>
    <t>34</t>
  </si>
  <si>
    <t>42</t>
  </si>
  <si>
    <t>K933002</t>
  </si>
  <si>
    <t>4221</t>
  </si>
  <si>
    <t>POLITIČKI SUSTAV</t>
  </si>
  <si>
    <t>PRUŽANJE PODRŠKE RADU VLADE REPUBLIKE HRVATSKE</t>
  </si>
  <si>
    <t>ADMINISTRACIJA I UPRAVLJANJE</t>
  </si>
  <si>
    <t>INFORMATIZACIJA</t>
  </si>
  <si>
    <t xml:space="preserve">OSTVARENJE/ IZVRŠENJE 
1.-6.2022. </t>
  </si>
  <si>
    <t xml:space="preserve">OSTVARENJE/ IZVRŠENJE 
1.-6.2023. </t>
  </si>
  <si>
    <t xml:space="preserve"> </t>
  </si>
  <si>
    <t xml:space="preserve"> IZVRŠENJE 
1.-6.2023. </t>
  </si>
  <si>
    <t>5=4/3*100</t>
  </si>
  <si>
    <t>UKUPNO PRIHODI</t>
  </si>
  <si>
    <t>REBALANS 2023.*</t>
  </si>
  <si>
    <t xml:space="preserve"> 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</si>
  <si>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</si>
  <si>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</si>
  <si>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</si>
  <si>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</si>
  <si>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</si>
  <si>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</si>
  <si>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</si>
  <si>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</si>
  <si>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</si>
  <si>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</si>
  <si>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</si>
  <si>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</si>
  <si>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</si>
  <si>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</si>
  <si>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</si>
  <si>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</si>
  <si>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</si>
  <si>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</si>
  <si>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</si>
  <si>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</si>
  <si>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</si>
  <si>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</si>
  <si>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</si>
  <si>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</si>
  <si>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</si>
  <si>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</si>
  <si>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</si>
  <si>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</si>
  <si>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</si>
  <si>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</si>
  <si>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</si>
  <si>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</si>
  <si>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</si>
  <si>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</si>
  <si>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</si>
  <si>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</si>
  <si>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</si>
  <si>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</si>
  <si>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</si>
  <si>
    <t>02008 Ured potpredsjednice Vlade Republike Hrvatske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</si>
</sst>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_(* #,##0.00_);_(* \(#,##0.00\);_(* &quot;-&quot;??_);_(@_)"/>
    <numFmt numFmtId="186" formatCode="d/m/yyyy/;@"/>
    <numFmt numFmtId="187" formatCode="#,##0.00\ [$EUR]"/>
    <numFmt numFmtId="188" formatCode="[$HRK]\ #,##0.00;\-[$HRK]\ #,##0.00"/>
  </numFmts>
  <fonts count="76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69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1" fillId="0" borderId="0" applyFont="0" applyFill="0" applyBorder="0" applyAlignment="0" applyProtection="0"/>
  </cellStyleXfs>
  <cellXfs count="361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3" applyNumberFormat="1">
      <alignment horizontal="right" vertical="center"/>
    </xf>
    <xf numFmtId="0" fontId="0" fillId="60" borderId="1" xfId="184" applyAlignment="1" quotePrefix="1">
      <alignment horizontal="left" vertical="center" indent="2"/>
    </xf>
    <xf numFmtId="0" fontId="0" fillId="60" borderId="1" xfId="184" quotePrefix="1">
      <alignment horizontal="left" vertical="center" indent="1"/>
    </xf>
    <xf numFmtId="0" fontId="0" fillId="59" borderId="1" xfId="193" applyAlignment="1" quotePrefix="1">
      <alignment horizontal="left" vertical="center" indent="5"/>
    </xf>
    <xf numFmtId="0" fontId="0" fillId="57" borderId="8" xfId="186" applyAlignment="1" quotePrefix="1">
      <alignment horizontal="left" vertical="top" wrapText="1" indent="1"/>
    </xf>
    <xf numFmtId="3" fontId="24" fillId="2" borderId="13" xfId="147" applyNumberFormat="1" applyFont="1" applyFill="1" applyBorder="1" applyAlignment="1">
      <alignment vertical="center"/>
      <protection/>
    </xf>
    <xf numFmtId="0" fontId="0" fillId="62" borderId="1" xfId="190" applyAlignment="1" quotePrefix="1">
      <alignment horizontal="left" vertical="center" indent="4"/>
    </xf>
    <xf numFmtId="0" fontId="0" fillId="61" borderId="1" xfId="187" applyAlignment="1" quotePrefix="1">
      <alignment horizontal="left" vertical="center" indent="3"/>
    </xf>
    <xf numFmtId="4" fontId="24" fillId="2" borderId="13" xfId="147" applyNumberFormat="1" applyFont="1" applyFill="1" applyBorder="1" applyAlignment="1">
      <alignment vertical="center" wrapText="1"/>
      <protection/>
    </xf>
    <xf numFmtId="0" fontId="0" fillId="59" borderId="1" xfId="193" quotePrefix="1">
      <alignment horizontal="left" vertical="center" indent="1"/>
    </xf>
    <xf numFmtId="0" fontId="0" fillId="61" borderId="1" xfId="187" quotePrefix="1">
      <alignment horizontal="left" vertical="center" indent="1"/>
    </xf>
    <xf numFmtId="4" fontId="0" fillId="0" borderId="1" xfId="203" applyNumberFormat="1">
      <alignment horizontal="right" vertical="center"/>
    </xf>
    <xf numFmtId="3" fontId="24" fillId="2" borderId="13" xfId="147" applyNumberFormat="1" applyFont="1" applyFill="1" applyBorder="1" applyAlignment="1">
      <alignment vertical="center" wrapText="1"/>
      <protection/>
    </xf>
    <xf numFmtId="0" fontId="0" fillId="62" borderId="1" xfId="190" quotePrefix="1">
      <alignment horizontal="left" vertical="center" indent="1"/>
    </xf>
    <xf numFmtId="4" fontId="24" fillId="2" borderId="13" xfId="14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4" fillId="0" borderId="13" xfId="147" applyNumberFormat="1" applyFont="1" applyFill="1" applyBorder="1" applyAlignment="1">
      <alignment vertical="center" wrapText="1"/>
      <protection/>
    </xf>
    <xf numFmtId="178" fontId="0" fillId="0" borderId="1" xfId="203" applyNumberFormat="1">
      <alignment horizontal="right" vertical="center"/>
    </xf>
    <xf numFmtId="3" fontId="24" fillId="0" borderId="13" xfId="147" applyNumberFormat="1" applyFont="1" applyFill="1" applyBorder="1" applyAlignment="1">
      <alignment vertical="center" wrapText="1"/>
      <protection/>
    </xf>
    <xf numFmtId="0" fontId="24" fillId="2" borderId="16" xfId="147" applyFont="1" applyFill="1" applyBorder="1" applyAlignment="1">
      <alignment horizontal="left" vertical="center"/>
      <protection/>
    </xf>
    <xf numFmtId="0" fontId="24" fillId="2" borderId="17" xfId="147" applyFont="1" applyFill="1" applyBorder="1" applyAlignment="1">
      <alignment vertical="center"/>
      <protection/>
    </xf>
    <xf numFmtId="4" fontId="24" fillId="0" borderId="13" xfId="147" applyNumberFormat="1" applyFont="1" applyFill="1" applyBorder="1" applyAlignment="1">
      <alignment horizontal="right" vertical="center" wrapText="1"/>
      <protection/>
    </xf>
    <xf numFmtId="0" fontId="8" fillId="63" borderId="1" xfId="212" applyNumberFormat="1" quotePrefix="1">
      <alignment horizontal="right" vertical="center"/>
    </xf>
    <xf numFmtId="0" fontId="0" fillId="46" borderId="1" xfId="162" applyNumberFormat="1" quotePrefix="1">
      <alignment horizontal="left" vertical="center" indent="1"/>
    </xf>
    <xf numFmtId="0" fontId="0" fillId="58" borderId="1" xfId="179" applyNumberFormat="1" quotePrefix="1">
      <alignment horizontal="right" vertical="center"/>
    </xf>
    <xf numFmtId="0" fontId="0" fillId="0" borderId="1" xfId="203" applyNumberFormat="1">
      <alignment horizontal="right" vertical="center"/>
    </xf>
    <xf numFmtId="0" fontId="0" fillId="46" borderId="1" xfId="162" applyNumberFormat="1" applyAlignment="1" quotePrefix="1">
      <alignment horizontal="left" vertical="center" indent="1"/>
    </xf>
    <xf numFmtId="0" fontId="30" fillId="0" borderId="0" xfId="0" applyFont="1" applyFill="1" applyAlignment="1">
      <alignment/>
    </xf>
    <xf numFmtId="0" fontId="27" fillId="0" borderId="0" xfId="147" applyFont="1" applyFill="1" applyAlignment="1">
      <alignment horizontal="center" vertical="center" wrapText="1"/>
      <protection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4" fillId="0" borderId="19" xfId="0" applyNumberFormat="1" applyFont="1" applyFill="1" applyBorder="1" applyAlignment="1">
      <alignment horizontal="left" vertical="top" wrapText="1"/>
    </xf>
    <xf numFmtId="0" fontId="1" fillId="2" borderId="18" xfId="0" applyFont="1" applyBorder="1" applyAlignment="1">
      <alignment/>
    </xf>
    <xf numFmtId="0" fontId="1" fillId="2" borderId="0" xfId="0" applyFont="1" applyBorder="1" applyAlignment="1">
      <alignment/>
    </xf>
    <xf numFmtId="4" fontId="1" fillId="68" borderId="19" xfId="162" applyFont="1" applyFill="1" applyBorder="1" applyAlignment="1" quotePrefix="1">
      <alignment horizontal="left" vertical="center" indent="1"/>
    </xf>
    <xf numFmtId="0" fontId="1" fillId="68" borderId="20" xfId="186" applyFont="1" applyFill="1" applyBorder="1" applyAlignment="1" quotePrefix="1">
      <alignment horizontal="left" vertical="center" wrapText="1" indent="1"/>
    </xf>
    <xf numFmtId="3" fontId="1" fillId="68" borderId="20" xfId="186" applyNumberFormat="1" applyFont="1" applyFill="1" applyBorder="1" applyAlignment="1" quotePrefix="1">
      <alignment horizontal="left" vertical="center" wrapText="1" indent="1"/>
    </xf>
    <xf numFmtId="4" fontId="1" fillId="68" borderId="20" xfId="179" applyFont="1" applyFill="1" applyBorder="1" applyAlignment="1" quotePrefix="1">
      <alignment horizontal="center" vertical="center"/>
    </xf>
    <xf numFmtId="3" fontId="1" fillId="68" borderId="20" xfId="179" applyNumberFormat="1" applyFont="1" applyFill="1" applyBorder="1" applyAlignment="1" quotePrefix="1">
      <alignment horizontal="center" vertical="center"/>
    </xf>
    <xf numFmtId="0" fontId="24" fillId="0" borderId="18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" fontId="24" fillId="0" borderId="19" xfId="162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left"/>
    </xf>
    <xf numFmtId="4" fontId="1" fillId="0" borderId="19" xfId="162" applyFont="1" applyFill="1" applyBorder="1" applyAlignment="1" quotePrefix="1">
      <alignment vertical="center"/>
    </xf>
    <xf numFmtId="0" fontId="1" fillId="0" borderId="0" xfId="0" applyFont="1" applyFill="1" applyBorder="1" applyAlignment="1">
      <alignment horizontal="right"/>
    </xf>
    <xf numFmtId="4" fontId="1" fillId="0" borderId="19" xfId="162" applyFont="1" applyFill="1" applyBorder="1" applyAlignment="1" quotePrefix="1">
      <alignment horizontal="left" vertical="center"/>
    </xf>
    <xf numFmtId="0" fontId="1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right" vertical="top"/>
    </xf>
    <xf numFmtId="0" fontId="1" fillId="0" borderId="22" xfId="193" applyFont="1" applyFill="1" applyBorder="1" applyAlignment="1" quotePrefix="1">
      <alignment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0" xfId="193" applyFont="1" applyFill="1" applyBorder="1" applyAlignment="1" quotePrefix="1">
      <alignment vertical="top" wrapText="1"/>
    </xf>
    <xf numFmtId="0" fontId="24" fillId="0" borderId="0" xfId="0" applyFont="1" applyFill="1" applyAlignment="1">
      <alignment horizontal="left"/>
    </xf>
    <xf numFmtId="0" fontId="28" fillId="0" borderId="0" xfId="147" applyFont="1" applyFill="1" applyAlignment="1">
      <alignment vertical="center" wrapText="1"/>
      <protection/>
    </xf>
    <xf numFmtId="4" fontId="32" fillId="60" borderId="23" xfId="162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1" fontId="34" fillId="6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68" borderId="0" xfId="0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wrapText="1"/>
    </xf>
    <xf numFmtId="4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vertical="top" wrapText="1"/>
    </xf>
    <xf numFmtId="4" fontId="29" fillId="0" borderId="0" xfId="157" applyNumberFormat="1" applyFont="1" applyFill="1" applyBorder="1">
      <alignment vertical="center"/>
    </xf>
    <xf numFmtId="4" fontId="29" fillId="0" borderId="13" xfId="157" applyNumberFormat="1" applyFont="1" applyFill="1" applyBorder="1">
      <alignment vertical="center"/>
    </xf>
    <xf numFmtId="0" fontId="26" fillId="0" borderId="0" xfId="147" applyFont="1" applyFill="1" applyAlignment="1">
      <alignment vertical="center" wrapText="1"/>
      <protection/>
    </xf>
    <xf numFmtId="0" fontId="8" fillId="68" borderId="0" xfId="212" applyNumberFormat="1" applyFill="1" applyBorder="1" quotePrefix="1">
      <alignment horizontal="right" vertical="center"/>
    </xf>
    <xf numFmtId="0" fontId="29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vertical="top" wrapText="1"/>
    </xf>
    <xf numFmtId="3" fontId="29" fillId="0" borderId="13" xfId="203" applyNumberFormat="1" applyFont="1" applyFill="1" applyBorder="1">
      <alignment horizontal="right" vertical="center"/>
    </xf>
    <xf numFmtId="4" fontId="29" fillId="0" borderId="13" xfId="203" applyNumberFormat="1" applyFont="1" applyFill="1" applyBorder="1">
      <alignment horizontal="right" vertical="center"/>
    </xf>
    <xf numFmtId="0" fontId="24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24" fillId="0" borderId="13" xfId="193" applyFont="1" applyFill="1" applyBorder="1" applyAlignment="1" quotePrefix="1">
      <alignment horizontal="left" vertical="center" wrapText="1"/>
    </xf>
    <xf numFmtId="0" fontId="1" fillId="0" borderId="13" xfId="0" applyFont="1" applyFill="1" applyBorder="1" applyAlignment="1">
      <alignment horizontal="left"/>
    </xf>
    <xf numFmtId="0" fontId="1" fillId="0" borderId="13" xfId="193" applyFont="1" applyFill="1" applyBorder="1" applyAlignment="1" quotePrefix="1">
      <alignment horizontal="left" vertical="center" wrapText="1"/>
    </xf>
    <xf numFmtId="4" fontId="28" fillId="0" borderId="13" xfId="203" applyNumberFormat="1" applyFont="1" applyFill="1" applyBorder="1">
      <alignment horizontal="right" vertical="center"/>
    </xf>
    <xf numFmtId="3" fontId="28" fillId="0" borderId="13" xfId="203" applyNumberFormat="1" applyFont="1" applyFill="1" applyBorder="1">
      <alignment horizontal="right" vertical="center"/>
    </xf>
    <xf numFmtId="0" fontId="24" fillId="0" borderId="13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2" borderId="0" xfId="0" applyFont="1" applyAlignment="1">
      <alignment/>
    </xf>
    <xf numFmtId="0" fontId="24" fillId="0" borderId="13" xfId="184" applyFont="1" applyFill="1" applyBorder="1" applyAlignment="1" quotePrefix="1">
      <alignment horizontal="left" vertical="center" wrapText="1" indent="2"/>
    </xf>
    <xf numFmtId="3" fontId="29" fillId="0" borderId="13" xfId="157" applyNumberFormat="1" applyFont="1" applyFill="1" applyBorder="1">
      <alignment vertical="center"/>
    </xf>
    <xf numFmtId="0" fontId="24" fillId="0" borderId="13" xfId="187" applyFont="1" applyFill="1" applyBorder="1" applyAlignment="1" quotePrefix="1">
      <alignment horizontal="left" vertical="center" wrapText="1" indent="3"/>
    </xf>
    <xf numFmtId="0" fontId="24" fillId="0" borderId="13" xfId="187" applyFont="1" applyFill="1" applyBorder="1" applyAlignment="1" quotePrefix="1">
      <alignment horizontal="left" vertical="center" wrapText="1"/>
    </xf>
    <xf numFmtId="0" fontId="1" fillId="0" borderId="13" xfId="190" applyFont="1" applyFill="1" applyBorder="1" applyAlignment="1" quotePrefix="1">
      <alignment horizontal="left" vertical="center" wrapText="1" indent="4"/>
    </xf>
    <xf numFmtId="0" fontId="1" fillId="0" borderId="13" xfId="190" applyFont="1" applyFill="1" applyBorder="1" applyAlignment="1" quotePrefix="1">
      <alignment horizontal="left" vertical="center" wrapText="1"/>
    </xf>
    <xf numFmtId="4" fontId="28" fillId="0" borderId="13" xfId="157" applyNumberFormat="1" applyFont="1" applyFill="1" applyBorder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4" fillId="0" borderId="13" xfId="184" applyFont="1" applyFill="1" applyBorder="1" applyAlignment="1" quotePrefix="1">
      <alignment horizontal="left" vertical="center" wrapText="1"/>
    </xf>
    <xf numFmtId="0" fontId="1" fillId="0" borderId="13" xfId="187" applyFont="1" applyFill="1" applyBorder="1" applyAlignment="1" quotePrefix="1">
      <alignment horizontal="left" vertical="center" wrapText="1" indent="3"/>
    </xf>
    <xf numFmtId="0" fontId="1" fillId="0" borderId="13" xfId="187" applyFont="1" applyFill="1" applyBorder="1" applyAlignment="1" quotePrefix="1">
      <alignment horizontal="left" vertical="center" wrapText="1"/>
    </xf>
    <xf numFmtId="0" fontId="24" fillId="0" borderId="13" xfId="190" applyFont="1" applyFill="1" applyBorder="1" applyAlignment="1" quotePrefix="1">
      <alignment horizontal="left" vertical="center" wrapText="1" indent="4"/>
    </xf>
    <xf numFmtId="0" fontId="24" fillId="0" borderId="13" xfId="190" applyFont="1" applyFill="1" applyBorder="1" applyAlignment="1" quotePrefix="1">
      <alignment horizontal="left" vertical="center" wrapText="1"/>
    </xf>
    <xf numFmtId="0" fontId="24" fillId="0" borderId="13" xfId="193" applyFont="1" applyFill="1" applyBorder="1" applyAlignment="1" quotePrefix="1">
      <alignment horizontal="left" vertical="center" wrapText="1" indent="5"/>
    </xf>
    <xf numFmtId="0" fontId="1" fillId="0" borderId="13" xfId="193" applyFont="1" applyFill="1" applyBorder="1" applyAlignment="1" quotePrefix="1">
      <alignment horizontal="left" vertical="center" wrapText="1" indent="6"/>
    </xf>
    <xf numFmtId="0" fontId="1" fillId="0" borderId="13" xfId="193" applyFont="1" applyFill="1" applyBorder="1" applyAlignment="1" quotePrefix="1">
      <alignment horizontal="left" vertical="center" wrapText="1" indent="7"/>
    </xf>
    <xf numFmtId="0" fontId="1" fillId="0" borderId="13" xfId="193" applyFont="1" applyFill="1" applyBorder="1" applyAlignment="1" quotePrefix="1">
      <alignment horizontal="left" vertical="center" wrapText="1" indent="8"/>
    </xf>
    <xf numFmtId="0" fontId="71" fillId="0" borderId="0" xfId="0" applyFont="1" applyFill="1" applyAlignment="1">
      <alignment/>
    </xf>
    <xf numFmtId="0" fontId="36" fillId="0" borderId="0" xfId="147" applyFont="1" applyAlignment="1">
      <alignment horizontal="center" vertical="center" wrapText="1"/>
      <protection/>
    </xf>
    <xf numFmtId="0" fontId="37" fillId="0" borderId="0" xfId="147" applyFont="1" applyAlignment="1">
      <alignment horizontal="center" vertical="center" wrapText="1"/>
      <protection/>
    </xf>
    <xf numFmtId="4" fontId="37" fillId="0" borderId="0" xfId="147" applyNumberFormat="1" applyFont="1" applyAlignment="1">
      <alignment horizontal="center" vertical="center" wrapText="1"/>
      <protection/>
    </xf>
    <xf numFmtId="3" fontId="37" fillId="0" borderId="0" xfId="147" applyNumberFormat="1" applyFont="1" applyAlignment="1">
      <alignment horizontal="center" vertical="center" wrapText="1"/>
      <protection/>
    </xf>
    <xf numFmtId="4" fontId="36" fillId="0" borderId="0" xfId="147" applyNumberFormat="1" applyFont="1" applyAlignment="1">
      <alignment horizontal="center" vertical="center" wrapText="1"/>
      <protection/>
    </xf>
    <xf numFmtId="3" fontId="36" fillId="0" borderId="0" xfId="147" applyNumberFormat="1" applyFont="1" applyAlignment="1">
      <alignment horizontal="center" vertical="center" wrapText="1"/>
      <protection/>
    </xf>
    <xf numFmtId="4" fontId="37" fillId="0" borderId="21" xfId="147" applyNumberFormat="1" applyFont="1" applyBorder="1" applyAlignment="1">
      <alignment horizontal="center" vertical="center" wrapText="1"/>
      <protection/>
    </xf>
    <xf numFmtId="3" fontId="38" fillId="0" borderId="21" xfId="147" applyNumberFormat="1" applyFont="1" applyBorder="1" applyAlignment="1">
      <alignment horizontal="center" vertical="center"/>
      <protection/>
    </xf>
    <xf numFmtId="4" fontId="39" fillId="0" borderId="21" xfId="147" applyNumberFormat="1" applyFont="1" applyBorder="1" applyAlignment="1">
      <alignment horizontal="right" vertical="center"/>
      <protection/>
    </xf>
    <xf numFmtId="4" fontId="24" fillId="0" borderId="13" xfId="147" applyNumberFormat="1" applyFont="1" applyBorder="1" applyAlignment="1" quotePrefix="1">
      <alignment horizontal="center" vertical="center" wrapText="1"/>
      <protection/>
    </xf>
    <xf numFmtId="3" fontId="24" fillId="0" borderId="13" xfId="147" applyNumberFormat="1" applyFont="1" applyBorder="1" applyAlignment="1" quotePrefix="1">
      <alignment horizontal="center" vertical="center" wrapText="1"/>
      <protection/>
    </xf>
    <xf numFmtId="3" fontId="4" fillId="63" borderId="13" xfId="147" applyNumberFormat="1" applyFont="1" applyFill="1" applyBorder="1" applyAlignment="1">
      <alignment horizontal="center" vertical="center" wrapText="1"/>
      <protection/>
    </xf>
    <xf numFmtId="4" fontId="4" fillId="63" borderId="13" xfId="147" applyNumberFormat="1" applyFont="1" applyFill="1" applyBorder="1" applyAlignment="1">
      <alignment horizontal="center" vertical="center" wrapText="1"/>
      <protection/>
    </xf>
    <xf numFmtId="4" fontId="24" fillId="2" borderId="13" xfId="147" applyNumberFormat="1" applyFont="1" applyFill="1" applyBorder="1" applyAlignment="1">
      <alignment horizontal="right"/>
      <protection/>
    </xf>
    <xf numFmtId="4" fontId="24" fillId="0" borderId="13" xfId="147" applyNumberFormat="1" applyFont="1" applyBorder="1" applyAlignment="1">
      <alignment horizontal="right"/>
      <protection/>
    </xf>
    <xf numFmtId="0" fontId="40" fillId="0" borderId="0" xfId="147" applyFont="1" applyAlignment="1">
      <alignment horizontal="center" vertical="center" wrapText="1"/>
      <protection/>
    </xf>
    <xf numFmtId="4" fontId="40" fillId="0" borderId="0" xfId="147" applyNumberFormat="1" applyFont="1" applyAlignment="1">
      <alignment horizontal="center" vertical="center" wrapText="1"/>
      <protection/>
    </xf>
    <xf numFmtId="3" fontId="40" fillId="0" borderId="0" xfId="147" applyNumberFormat="1" applyFont="1" applyAlignment="1">
      <alignment horizontal="center" vertical="center" wrapText="1"/>
      <protection/>
    </xf>
    <xf numFmtId="4" fontId="1" fillId="0" borderId="0" xfId="147" applyNumberFormat="1" applyFont="1">
      <alignment/>
      <protection/>
    </xf>
    <xf numFmtId="3" fontId="24" fillId="63" borderId="13" xfId="147" applyNumberFormat="1" applyFont="1" applyFill="1" applyBorder="1" applyAlignment="1">
      <alignment horizontal="center" vertical="center" wrapText="1"/>
      <protection/>
    </xf>
    <xf numFmtId="4" fontId="24" fillId="63" borderId="13" xfId="147" applyNumberFormat="1" applyFont="1" applyFill="1" applyBorder="1" applyAlignment="1">
      <alignment horizontal="center" vertical="center" wrapText="1"/>
      <protection/>
    </xf>
    <xf numFmtId="4" fontId="24" fillId="0" borderId="13" xfId="147" applyNumberFormat="1" applyFont="1" applyBorder="1" applyAlignment="1">
      <alignment horizontal="right" vertical="center"/>
      <protection/>
    </xf>
    <xf numFmtId="4" fontId="24" fillId="2" borderId="13" xfId="147" applyNumberFormat="1" applyFont="1" applyFill="1" applyBorder="1" applyAlignment="1">
      <alignment horizontal="right" vertical="center" wrapText="1"/>
      <protection/>
    </xf>
    <xf numFmtId="0" fontId="30" fillId="0" borderId="0" xfId="147" applyFont="1" applyAlignment="1">
      <alignment horizontal="center" vertical="center" wrapText="1"/>
      <protection/>
    </xf>
    <xf numFmtId="4" fontId="30" fillId="0" borderId="0" xfId="147" applyNumberFormat="1" applyFont="1" applyAlignment="1">
      <alignment horizontal="center" vertical="center" wrapText="1"/>
      <protection/>
    </xf>
    <xf numFmtId="3" fontId="30" fillId="0" borderId="0" xfId="147" applyNumberFormat="1" applyFont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7" fillId="0" borderId="0" xfId="147" applyFont="1" applyFill="1" applyAlignment="1">
      <alignment horizontal="center" vertical="center" wrapText="1"/>
      <protection/>
    </xf>
    <xf numFmtId="3" fontId="37" fillId="0" borderId="0" xfId="147" applyNumberFormat="1" applyFont="1" applyFill="1" applyAlignment="1">
      <alignment horizontal="center" vertical="center" wrapText="1"/>
      <protection/>
    </xf>
    <xf numFmtId="0" fontId="2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20" xfId="157" applyNumberFormat="1" applyFont="1" applyFill="1" applyBorder="1">
      <alignment vertical="center"/>
    </xf>
    <xf numFmtId="3" fontId="24" fillId="0" borderId="20" xfId="157" applyNumberFormat="1" applyFont="1" applyFill="1" applyBorder="1">
      <alignment vertical="center"/>
    </xf>
    <xf numFmtId="4" fontId="24" fillId="0" borderId="20" xfId="203" applyNumberFormat="1" applyFont="1" applyFill="1" applyBorder="1">
      <alignment horizontal="right" vertical="center"/>
    </xf>
    <xf numFmtId="3" fontId="24" fillId="0" borderId="20" xfId="203" applyNumberFormat="1" applyFont="1" applyFill="1" applyBorder="1">
      <alignment horizontal="right" vertical="center"/>
    </xf>
    <xf numFmtId="4" fontId="1" fillId="0" borderId="20" xfId="203" applyNumberFormat="1" applyFont="1" applyFill="1" applyBorder="1">
      <alignment horizontal="right" vertical="center"/>
    </xf>
    <xf numFmtId="3" fontId="1" fillId="0" borderId="20" xfId="203" applyNumberFormat="1" applyFont="1" applyFill="1" applyBorder="1">
      <alignment horizontal="right" vertical="center"/>
    </xf>
    <xf numFmtId="4" fontId="1" fillId="0" borderId="20" xfId="157" applyNumberFormat="1" applyFont="1" applyFill="1" applyBorder="1">
      <alignment vertical="center"/>
    </xf>
    <xf numFmtId="4" fontId="1" fillId="0" borderId="25" xfId="203" applyNumberFormat="1" applyFont="1" applyFill="1" applyBorder="1">
      <alignment horizontal="right" vertical="center"/>
    </xf>
    <xf numFmtId="3" fontId="1" fillId="0" borderId="25" xfId="203" applyNumberFormat="1" applyFont="1" applyFill="1" applyBorder="1">
      <alignment horizontal="right" vertical="center"/>
    </xf>
    <xf numFmtId="0" fontId="1" fillId="0" borderId="25" xfId="203" applyNumberFormat="1" applyFont="1" applyFill="1" applyBorder="1">
      <alignment horizontal="right" vertical="center"/>
    </xf>
    <xf numFmtId="4" fontId="1" fillId="0" borderId="25" xfId="157" applyNumberFormat="1" applyFont="1" applyFill="1" applyBorder="1">
      <alignment vertical="center"/>
    </xf>
    <xf numFmtId="4" fontId="1" fillId="0" borderId="0" xfId="203" applyNumberFormat="1" applyFont="1" applyFill="1" applyBorder="1">
      <alignment horizontal="right" vertical="center"/>
    </xf>
    <xf numFmtId="3" fontId="1" fillId="0" borderId="0" xfId="203" applyNumberFormat="1" applyFont="1" applyFill="1" applyBorder="1">
      <alignment horizontal="right" vertical="center"/>
    </xf>
    <xf numFmtId="0" fontId="1" fillId="0" borderId="0" xfId="203" applyNumberFormat="1" applyFont="1" applyFill="1" applyBorder="1">
      <alignment horizontal="right" vertical="center"/>
    </xf>
    <xf numFmtId="0" fontId="71" fillId="2" borderId="0" xfId="0" applyFont="1" applyAlignment="1">
      <alignment/>
    </xf>
    <xf numFmtId="0" fontId="71" fillId="3" borderId="0" xfId="0" applyFont="1" applyFill="1" applyAlignment="1">
      <alignment/>
    </xf>
    <xf numFmtId="0" fontId="72" fillId="0" borderId="0" xfId="147" applyFont="1" applyFill="1" applyAlignment="1">
      <alignment vertical="center" wrapText="1"/>
      <protection/>
    </xf>
    <xf numFmtId="0" fontId="73" fillId="0" borderId="0" xfId="147" applyFont="1" applyFill="1" applyAlignment="1">
      <alignment vertical="center" wrapText="1"/>
      <protection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72" fillId="2" borderId="0" xfId="0" applyFont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Fill="1" applyBorder="1" applyAlignment="1">
      <alignment/>
    </xf>
    <xf numFmtId="4" fontId="24" fillId="0" borderId="13" xfId="203" applyNumberFormat="1" applyFont="1" applyFill="1" applyBorder="1">
      <alignment horizontal="right" vertical="center"/>
    </xf>
    <xf numFmtId="3" fontId="24" fillId="0" borderId="13" xfId="203" applyNumberFormat="1" applyFont="1" applyFill="1" applyBorder="1">
      <alignment horizontal="right" vertical="center"/>
    </xf>
    <xf numFmtId="4" fontId="1" fillId="0" borderId="13" xfId="203" applyNumberFormat="1" applyFont="1" applyFill="1" applyBorder="1">
      <alignment horizontal="right" vertical="center"/>
    </xf>
    <xf numFmtId="3" fontId="1" fillId="0" borderId="13" xfId="203" applyNumberFormat="1" applyFont="1" applyFill="1" applyBorder="1">
      <alignment horizontal="right" vertical="center"/>
    </xf>
    <xf numFmtId="0" fontId="1" fillId="0" borderId="13" xfId="203" applyNumberFormat="1" applyFont="1" applyFill="1" applyBorder="1">
      <alignment horizontal="right" vertical="center"/>
    </xf>
    <xf numFmtId="3" fontId="24" fillId="0" borderId="13" xfId="157" applyNumberFormat="1" applyFont="1" applyFill="1" applyBorder="1">
      <alignment vertical="center"/>
    </xf>
    <xf numFmtId="4" fontId="24" fillId="0" borderId="13" xfId="157" applyNumberFormat="1" applyFont="1" applyFill="1" applyBorder="1">
      <alignment vertical="center"/>
    </xf>
    <xf numFmtId="4" fontId="1" fillId="0" borderId="13" xfId="157" applyNumberFormat="1" applyFont="1" applyFill="1" applyBorder="1">
      <alignment vertical="center"/>
    </xf>
    <xf numFmtId="3" fontId="1" fillId="0" borderId="13" xfId="157" applyNumberFormat="1" applyFont="1" applyFill="1" applyBorder="1">
      <alignment vertical="center"/>
    </xf>
    <xf numFmtId="0" fontId="1" fillId="0" borderId="13" xfId="157" applyNumberFormat="1" applyFont="1" applyFill="1" applyBorder="1">
      <alignment vertical="center"/>
    </xf>
    <xf numFmtId="0" fontId="36" fillId="0" borderId="0" xfId="150" applyFont="1">
      <alignment/>
      <protection/>
    </xf>
    <xf numFmtId="0" fontId="41" fillId="0" borderId="0" xfId="150" applyFont="1" applyAlignment="1">
      <alignment/>
      <protection/>
    </xf>
    <xf numFmtId="0" fontId="42" fillId="0" borderId="0" xfId="150" applyFont="1" applyAlignment="1">
      <alignment horizontal="left"/>
      <protection/>
    </xf>
    <xf numFmtId="0" fontId="42" fillId="0" borderId="0" xfId="150" applyFont="1" applyAlignment="1">
      <alignment horizontal="center"/>
      <protection/>
    </xf>
    <xf numFmtId="0" fontId="42" fillId="0" borderId="0" xfId="150" applyFont="1">
      <alignment/>
      <protection/>
    </xf>
    <xf numFmtId="4" fontId="42" fillId="0" borderId="0" xfId="150" applyNumberFormat="1" applyFont="1" applyAlignment="1">
      <alignment horizontal="right"/>
      <protection/>
    </xf>
    <xf numFmtId="4" fontId="42" fillId="0" borderId="0" xfId="150" applyNumberFormat="1" applyFont="1">
      <alignment/>
      <protection/>
    </xf>
    <xf numFmtId="0" fontId="41" fillId="0" borderId="0" xfId="150" applyFont="1" applyAlignment="1">
      <alignment horizontal="left"/>
      <protection/>
    </xf>
    <xf numFmtId="0" fontId="44" fillId="69" borderId="26" xfId="150" applyFont="1" applyFill="1" applyBorder="1" applyAlignment="1">
      <alignment horizontal="center" vertical="center"/>
      <protection/>
    </xf>
    <xf numFmtId="0" fontId="44" fillId="69" borderId="27" xfId="150" applyFont="1" applyFill="1" applyBorder="1" applyAlignment="1">
      <alignment horizontal="center" vertical="center"/>
      <protection/>
    </xf>
    <xf numFmtId="0" fontId="44" fillId="69" borderId="28" xfId="150" applyFont="1" applyFill="1" applyBorder="1" applyAlignment="1" quotePrefix="1">
      <alignment horizontal="center" vertical="center"/>
      <protection/>
    </xf>
    <xf numFmtId="0" fontId="44" fillId="69" borderId="29" xfId="150" applyFont="1" applyFill="1" applyBorder="1" applyAlignment="1">
      <alignment horizontal="center" vertical="center"/>
      <protection/>
    </xf>
    <xf numFmtId="0" fontId="44" fillId="69" borderId="30" xfId="150" applyFont="1" applyFill="1" applyBorder="1" applyAlignment="1">
      <alignment horizontal="center" vertical="center"/>
      <protection/>
    </xf>
    <xf numFmtId="0" fontId="44" fillId="69" borderId="28" xfId="150" applyFont="1" applyFill="1" applyBorder="1" applyAlignment="1">
      <alignment horizontal="center" vertical="center"/>
      <protection/>
    </xf>
    <xf numFmtId="1" fontId="44" fillId="69" borderId="28" xfId="150" applyNumberFormat="1" applyFont="1" applyFill="1" applyBorder="1" applyAlignment="1">
      <alignment horizontal="center" vertical="center"/>
      <protection/>
    </xf>
    <xf numFmtId="3" fontId="44" fillId="69" borderId="28" xfId="150" applyNumberFormat="1" applyFont="1" applyFill="1" applyBorder="1" applyAlignment="1">
      <alignment horizontal="center" vertical="center"/>
      <protection/>
    </xf>
    <xf numFmtId="0" fontId="46" fillId="0" borderId="31" xfId="150" applyFont="1" applyBorder="1" applyAlignment="1">
      <alignment horizontal="center" vertical="center"/>
      <protection/>
    </xf>
    <xf numFmtId="14" fontId="46" fillId="0" borderId="13" xfId="151" applyNumberFormat="1" applyFont="1" applyBorder="1" applyAlignment="1">
      <alignment horizontal="center" vertical="center"/>
      <protection/>
    </xf>
    <xf numFmtId="0" fontId="46" fillId="0" borderId="13" xfId="151" applyFont="1" applyBorder="1" applyAlignment="1">
      <alignment horizontal="center" vertical="center" wrapText="1"/>
      <protection/>
    </xf>
    <xf numFmtId="0" fontId="47" fillId="0" borderId="13" xfId="151" applyFont="1" applyBorder="1" applyAlignment="1">
      <alignment horizontal="center" vertical="center"/>
      <protection/>
    </xf>
    <xf numFmtId="1" fontId="46" fillId="0" borderId="13" xfId="151" applyNumberFormat="1" applyFont="1" applyBorder="1" applyAlignment="1">
      <alignment horizontal="center" vertical="center"/>
      <protection/>
    </xf>
    <xf numFmtId="4" fontId="46" fillId="0" borderId="13" xfId="151" applyNumberFormat="1" applyFont="1" applyBorder="1" applyAlignment="1">
      <alignment horizontal="center" vertical="center"/>
      <protection/>
    </xf>
    <xf numFmtId="4" fontId="46" fillId="0" borderId="32" xfId="150" applyNumberFormat="1" applyFont="1" applyBorder="1" applyAlignment="1">
      <alignment horizontal="center" vertical="center"/>
      <protection/>
    </xf>
    <xf numFmtId="0" fontId="46" fillId="0" borderId="33" xfId="150" applyFont="1" applyBorder="1" applyAlignment="1">
      <alignment horizontal="center" vertical="center"/>
      <protection/>
    </xf>
    <xf numFmtId="0" fontId="46" fillId="0" borderId="34" xfId="151" applyFont="1" applyBorder="1" applyAlignment="1">
      <alignment horizontal="center" vertical="center" wrapText="1"/>
      <protection/>
    </xf>
    <xf numFmtId="0" fontId="47" fillId="0" borderId="34" xfId="151" applyFont="1" applyBorder="1" applyAlignment="1">
      <alignment horizontal="center" vertical="center"/>
      <protection/>
    </xf>
    <xf numFmtId="14" fontId="46" fillId="0" borderId="34" xfId="151" applyNumberFormat="1" applyFont="1" applyBorder="1" applyAlignment="1">
      <alignment horizontal="center" vertical="center"/>
      <protection/>
    </xf>
    <xf numFmtId="1" fontId="46" fillId="0" borderId="34" xfId="151" applyNumberFormat="1" applyFont="1" applyBorder="1" applyAlignment="1">
      <alignment horizontal="center" vertical="center"/>
      <protection/>
    </xf>
    <xf numFmtId="4" fontId="46" fillId="0" borderId="35" xfId="150" applyNumberFormat="1" applyFont="1" applyBorder="1" applyAlignment="1">
      <alignment horizontal="center" vertical="center"/>
      <protection/>
    </xf>
    <xf numFmtId="4" fontId="44" fillId="69" borderId="36" xfId="150" applyNumberFormat="1" applyFont="1" applyFill="1" applyBorder="1" applyAlignment="1">
      <alignment horizontal="center" vertical="center"/>
      <protection/>
    </xf>
    <xf numFmtId="4" fontId="44" fillId="69" borderId="37" xfId="150" applyNumberFormat="1" applyFont="1" applyFill="1" applyBorder="1" applyAlignment="1">
      <alignment horizontal="center" vertical="center"/>
      <protection/>
    </xf>
    <xf numFmtId="0" fontId="46" fillId="0" borderId="0" xfId="150" applyFont="1" applyFill="1" applyBorder="1" applyAlignment="1">
      <alignment horizontal="center" vertical="center"/>
      <protection/>
    </xf>
    <xf numFmtId="14" fontId="46" fillId="0" borderId="0" xfId="150" applyNumberFormat="1" applyFont="1" applyFill="1" applyBorder="1" applyAlignment="1">
      <alignment horizontal="center" vertical="center"/>
      <protection/>
    </xf>
    <xf numFmtId="0" fontId="46" fillId="0" borderId="0" xfId="150" applyFont="1" applyFill="1" applyBorder="1" applyAlignment="1">
      <alignment horizontal="center" vertical="center" wrapText="1"/>
      <protection/>
    </xf>
    <xf numFmtId="0" fontId="46" fillId="0" borderId="0" xfId="150" applyFont="1" applyFill="1" applyBorder="1" applyAlignment="1">
      <alignment horizontal="center" vertical="center"/>
      <protection/>
    </xf>
    <xf numFmtId="0" fontId="46" fillId="0" borderId="0" xfId="150" applyFont="1" applyFill="1" applyBorder="1" applyAlignment="1">
      <alignment horizontal="left" vertical="center" wrapText="1"/>
      <protection/>
    </xf>
    <xf numFmtId="1" fontId="46" fillId="0" borderId="0" xfId="150" applyNumberFormat="1" applyFont="1" applyFill="1" applyBorder="1" applyAlignment="1">
      <alignment horizontal="center" vertical="center"/>
      <protection/>
    </xf>
    <xf numFmtId="4" fontId="46" fillId="0" borderId="0" xfId="1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3" fillId="69" borderId="28" xfId="0" applyFont="1" applyFill="1" applyBorder="1" applyAlignment="1">
      <alignment horizontal="center" vertical="center" wrapText="1"/>
    </xf>
    <xf numFmtId="0" fontId="53" fillId="69" borderId="38" xfId="0" applyFont="1" applyFill="1" applyBorder="1" applyAlignment="1">
      <alignment horizontal="center" vertical="center" wrapText="1"/>
    </xf>
    <xf numFmtId="0" fontId="53" fillId="69" borderId="38" xfId="0" applyFont="1" applyFill="1" applyBorder="1" applyAlignment="1">
      <alignment horizontal="center" vertical="center"/>
    </xf>
    <xf numFmtId="0" fontId="53" fillId="69" borderId="39" xfId="0" applyFont="1" applyFill="1" applyBorder="1" applyAlignment="1">
      <alignment horizontal="center" vertical="center" wrapText="1"/>
    </xf>
    <xf numFmtId="0" fontId="53" fillId="69" borderId="40" xfId="0" applyFont="1" applyFill="1" applyBorder="1" applyAlignment="1">
      <alignment horizontal="center" vertical="center"/>
    </xf>
    <xf numFmtId="0" fontId="53" fillId="69" borderId="41" xfId="0" applyFont="1" applyFill="1" applyBorder="1" applyAlignment="1">
      <alignment horizontal="center" vertical="center" wrapText="1"/>
    </xf>
    <xf numFmtId="0" fontId="53" fillId="60" borderId="38" xfId="0" applyFont="1" applyFill="1" applyBorder="1" applyAlignment="1">
      <alignment horizontal="center" vertical="center"/>
    </xf>
    <xf numFmtId="0" fontId="53" fillId="60" borderId="38" xfId="0" applyFont="1" applyFill="1" applyBorder="1" applyAlignment="1">
      <alignment vertical="center"/>
    </xf>
    <xf numFmtId="0" fontId="53" fillId="60" borderId="39" xfId="0" applyFont="1" applyFill="1" applyBorder="1" applyAlignment="1">
      <alignment horizontal="center" vertical="center"/>
    </xf>
    <xf numFmtId="0" fontId="53" fillId="60" borderId="40" xfId="0" applyFont="1" applyFill="1" applyBorder="1" applyAlignment="1">
      <alignment horizontal="center" vertical="center"/>
    </xf>
    <xf numFmtId="4" fontId="53" fillId="60" borderId="38" xfId="0" applyNumberFormat="1" applyFont="1" applyFill="1" applyBorder="1" applyAlignment="1">
      <alignment horizontal="right" vertical="center"/>
    </xf>
    <xf numFmtId="4" fontId="53" fillId="60" borderId="38" xfId="222" applyNumberFormat="1" applyFont="1" applyFill="1" applyBorder="1" applyAlignment="1">
      <alignment horizontal="right" vertical="center"/>
    </xf>
    <xf numFmtId="4" fontId="53" fillId="60" borderId="41" xfId="222" applyNumberFormat="1" applyFont="1" applyFill="1" applyBorder="1" applyAlignment="1">
      <alignment horizontal="right" vertical="center"/>
    </xf>
    <xf numFmtId="0" fontId="53" fillId="0" borderId="42" xfId="0" applyFont="1" applyFill="1" applyBorder="1" applyAlignment="1">
      <alignment vertical="center"/>
    </xf>
    <xf numFmtId="0" fontId="53" fillId="0" borderId="42" xfId="0" applyFont="1" applyFill="1" applyBorder="1" applyAlignment="1">
      <alignment horizontal="center" vertical="center"/>
    </xf>
    <xf numFmtId="4" fontId="53" fillId="0" borderId="42" xfId="0" applyNumberFormat="1" applyFont="1" applyFill="1" applyBorder="1" applyAlignment="1">
      <alignment horizontal="right" vertical="center"/>
    </xf>
    <xf numFmtId="4" fontId="53" fillId="0" borderId="42" xfId="222" applyNumberFormat="1" applyFont="1" applyFill="1" applyBorder="1" applyAlignment="1">
      <alignment horizontal="right" vertical="center"/>
    </xf>
    <xf numFmtId="4" fontId="53" fillId="0" borderId="43" xfId="222" applyNumberFormat="1" applyFont="1" applyFill="1" applyBorder="1" applyAlignment="1">
      <alignment horizontal="right" vertical="center"/>
    </xf>
    <xf numFmtId="0" fontId="50" fillId="0" borderId="42" xfId="0" applyFont="1" applyFill="1" applyBorder="1" applyAlignment="1">
      <alignment vertical="center"/>
    </xf>
    <xf numFmtId="4" fontId="50" fillId="0" borderId="42" xfId="0" applyNumberFormat="1" applyFont="1" applyFill="1" applyBorder="1" applyAlignment="1">
      <alignment horizontal="right" vertical="center"/>
    </xf>
    <xf numFmtId="4" fontId="53" fillId="0" borderId="43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0" fontId="55" fillId="68" borderId="44" xfId="0" applyFont="1" applyFill="1" applyBorder="1" applyAlignment="1">
      <alignment horizontal="center" vertical="center" wrapText="1"/>
    </xf>
    <xf numFmtId="0" fontId="55" fillId="68" borderId="45" xfId="0" applyFont="1" applyFill="1" applyBorder="1" applyAlignment="1">
      <alignment horizontal="center" vertical="center" wrapText="1"/>
    </xf>
    <xf numFmtId="0" fontId="56" fillId="68" borderId="46" xfId="0" applyFont="1" applyFill="1" applyBorder="1" applyAlignment="1">
      <alignment horizontal="center" vertical="center" wrapText="1"/>
    </xf>
    <xf numFmtId="0" fontId="56" fillId="68" borderId="25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186" fontId="57" fillId="0" borderId="13" xfId="0" applyNumberFormat="1" applyFont="1" applyFill="1" applyBorder="1" applyAlignment="1">
      <alignment horizontal="center" vertical="center"/>
    </xf>
    <xf numFmtId="14" fontId="57" fillId="0" borderId="1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187" fontId="30" fillId="0" borderId="13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14" fontId="30" fillId="0" borderId="13" xfId="0" applyNumberFormat="1" applyFont="1" applyFill="1" applyBorder="1" applyAlignment="1">
      <alignment horizontal="center" vertical="center"/>
    </xf>
    <xf numFmtId="4" fontId="30" fillId="0" borderId="13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186" fontId="30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/>
    </xf>
    <xf numFmtId="10" fontId="57" fillId="0" borderId="13" xfId="0" applyNumberFormat="1" applyFont="1" applyFill="1" applyBorder="1" applyAlignment="1">
      <alignment horizontal="center" vertical="center" wrapText="1"/>
    </xf>
    <xf numFmtId="4" fontId="57" fillId="0" borderId="13" xfId="102" applyNumberFormat="1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188" fontId="57" fillId="0" borderId="13" xfId="102" applyNumberFormat="1" applyFont="1" applyFill="1" applyBorder="1" applyAlignment="1">
      <alignment horizontal="center" vertical="center"/>
    </xf>
    <xf numFmtId="4" fontId="57" fillId="0" borderId="13" xfId="102" applyNumberFormat="1" applyFont="1" applyFill="1" applyBorder="1" applyAlignment="1">
      <alignment horizontal="center" vertical="center"/>
    </xf>
    <xf numFmtId="186" fontId="57" fillId="0" borderId="13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7" fontId="30" fillId="0" borderId="13" xfId="0" applyNumberFormat="1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center"/>
    </xf>
    <xf numFmtId="186" fontId="57" fillId="0" borderId="13" xfId="0" applyNumberFormat="1" applyFont="1" applyFill="1" applyBorder="1" applyAlignment="1">
      <alignment horizontal="center" vertical="center"/>
    </xf>
    <xf numFmtId="14" fontId="57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" fontId="57" fillId="0" borderId="13" xfId="0" applyNumberFormat="1" applyFont="1" applyFill="1" applyBorder="1" applyAlignment="1">
      <alignment horizontal="center" vertical="center" wrapText="1"/>
    </xf>
    <xf numFmtId="9" fontId="57" fillId="0" borderId="13" xfId="0" applyNumberFormat="1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186" fontId="57" fillId="0" borderId="34" xfId="0" applyNumberFormat="1" applyFont="1" applyFill="1" applyBorder="1" applyAlignment="1">
      <alignment horizontal="center" vertical="center"/>
    </xf>
    <xf numFmtId="14" fontId="57" fillId="0" borderId="34" xfId="0" applyNumberFormat="1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left" vertical="center"/>
    </xf>
    <xf numFmtId="4" fontId="57" fillId="0" borderId="34" xfId="0" applyNumberFormat="1" applyFont="1" applyFill="1" applyBorder="1" applyAlignment="1">
      <alignment horizontal="center" vertical="center" wrapText="1"/>
    </xf>
    <xf numFmtId="9" fontId="57" fillId="0" borderId="34" xfId="0" applyNumberFormat="1" applyFont="1" applyFill="1" applyBorder="1" applyAlignment="1">
      <alignment horizontal="center" vertical="center"/>
    </xf>
    <xf numFmtId="4" fontId="57" fillId="0" borderId="34" xfId="102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88" fontId="57" fillId="0" borderId="0" xfId="0" applyNumberFormat="1" applyFont="1" applyFill="1" applyAlignment="1">
      <alignment/>
    </xf>
    <xf numFmtId="0" fontId="53" fillId="0" borderId="0" xfId="150" applyFont="1" applyFill="1" applyAlignment="1">
      <alignment horizontal="left"/>
      <protection/>
    </xf>
    <xf numFmtId="0" fontId="59" fillId="0" borderId="0" xfId="0" applyFont="1" applyFill="1" applyAlignment="1">
      <alignment/>
    </xf>
    <xf numFmtId="0" fontId="36" fillId="0" borderId="0" xfId="147" applyFont="1" applyAlignment="1">
      <alignment horizontal="center" vertical="center" wrapText="1"/>
      <protection/>
    </xf>
    <xf numFmtId="0" fontId="24" fillId="0" borderId="0" xfId="147" applyFont="1" applyAlignment="1">
      <alignment horizontal="left" vertical="center" wrapText="1"/>
      <protection/>
    </xf>
    <xf numFmtId="0" fontId="24" fillId="0" borderId="13" xfId="147" applyFont="1" applyBorder="1" applyAlignment="1" quotePrefix="1">
      <alignment horizontal="center" vertical="center" wrapText="1"/>
      <protection/>
    </xf>
    <xf numFmtId="0" fontId="24" fillId="0" borderId="16" xfId="147" applyFont="1" applyBorder="1" applyAlignment="1">
      <alignment horizontal="left" vertical="center" wrapText="1"/>
      <protection/>
    </xf>
    <xf numFmtId="0" fontId="24" fillId="0" borderId="17" xfId="147" applyFont="1" applyBorder="1" applyAlignment="1">
      <alignment horizontal="left" vertical="center" wrapText="1"/>
      <protection/>
    </xf>
    <xf numFmtId="0" fontId="4" fillId="0" borderId="13" xfId="147" applyFont="1" applyBorder="1" applyAlignment="1" quotePrefix="1">
      <alignment horizontal="center" wrapText="1"/>
      <protection/>
    </xf>
    <xf numFmtId="0" fontId="4" fillId="0" borderId="16" xfId="147" applyFont="1" applyBorder="1" applyAlignment="1" quotePrefix="1">
      <alignment horizontal="center" wrapText="1"/>
      <protection/>
    </xf>
    <xf numFmtId="0" fontId="24" fillId="0" borderId="17" xfId="147" applyFont="1" applyBorder="1" applyAlignment="1">
      <alignment vertical="center" wrapText="1"/>
      <protection/>
    </xf>
    <xf numFmtId="0" fontId="24" fillId="0" borderId="17" xfId="147" applyFont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/>
      <protection/>
    </xf>
    <xf numFmtId="0" fontId="24" fillId="2" borderId="16" xfId="147" applyFont="1" applyFill="1" applyBorder="1" applyAlignment="1">
      <alignment horizontal="left" vertical="center" wrapText="1"/>
      <protection/>
    </xf>
    <xf numFmtId="0" fontId="24" fillId="2" borderId="17" xfId="147" applyFont="1" applyFill="1" applyBorder="1" applyAlignment="1">
      <alignment vertical="center" wrapText="1"/>
      <protection/>
    </xf>
    <xf numFmtId="0" fontId="24" fillId="2" borderId="17" xfId="147" applyFont="1" applyFill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 wrapText="1"/>
      <protection/>
    </xf>
    <xf numFmtId="0" fontId="24" fillId="2" borderId="16" xfId="147" applyFont="1" applyFill="1" applyBorder="1" applyAlignment="1" quotePrefix="1">
      <alignment horizontal="left" vertical="center" wrapText="1"/>
      <protection/>
    </xf>
    <xf numFmtId="0" fontId="4" fillId="0" borderId="16" xfId="147" applyFont="1" applyBorder="1" applyAlignment="1" quotePrefix="1">
      <alignment horizontal="center" vertical="center" wrapText="1"/>
      <protection/>
    </xf>
    <xf numFmtId="0" fontId="4" fillId="0" borderId="17" xfId="147" applyFont="1" applyBorder="1" applyAlignment="1" quotePrefix="1">
      <alignment horizontal="center" vertical="center" wrapText="1"/>
      <protection/>
    </xf>
    <xf numFmtId="0" fontId="1" fillId="0" borderId="17" xfId="147" applyFont="1" applyBorder="1" applyAlignment="1">
      <alignment vertical="center" wrapText="1"/>
      <protection/>
    </xf>
    <xf numFmtId="0" fontId="24" fillId="0" borderId="0" xfId="147" applyFont="1" applyAlignment="1">
      <alignment horizontal="left" vertical="top" wrapText="1"/>
      <protection/>
    </xf>
    <xf numFmtId="0" fontId="38" fillId="0" borderId="0" xfId="147" applyFont="1" applyAlignment="1">
      <alignment horizontal="left" vertical="top" wrapText="1"/>
      <protection/>
    </xf>
    <xf numFmtId="0" fontId="24" fillId="2" borderId="16" xfId="147" applyFont="1" applyFill="1" applyBorder="1" applyAlignment="1" quotePrefix="1">
      <alignment horizontal="left" wrapText="1"/>
      <protection/>
    </xf>
    <xf numFmtId="0" fontId="24" fillId="2" borderId="17" xfId="147" applyFont="1" applyFill="1" applyBorder="1" applyAlignment="1" quotePrefix="1">
      <alignment horizontal="left" wrapText="1"/>
      <protection/>
    </xf>
    <xf numFmtId="0" fontId="24" fillId="2" borderId="12" xfId="147" applyFont="1" applyFill="1" applyBorder="1" applyAlignment="1" quotePrefix="1">
      <alignment horizontal="left" wrapText="1"/>
      <protection/>
    </xf>
    <xf numFmtId="0" fontId="24" fillId="2" borderId="13" xfId="147" applyFont="1" applyFill="1" applyBorder="1" applyAlignment="1" quotePrefix="1">
      <alignment horizontal="left" vertical="center" wrapText="1"/>
      <protection/>
    </xf>
    <xf numFmtId="3" fontId="4" fillId="3" borderId="13" xfId="0" applyNumberFormat="1" applyFont="1" applyFill="1" applyBorder="1" applyAlignment="1">
      <alignment horizontal="center" vertical="center" wrapText="1"/>
    </xf>
    <xf numFmtId="0" fontId="37" fillId="0" borderId="0" xfId="147" applyFont="1" applyFill="1" applyAlignment="1">
      <alignment horizontal="center" vertical="center" wrapText="1"/>
      <protection/>
    </xf>
    <xf numFmtId="3" fontId="24" fillId="3" borderId="16" xfId="0" applyNumberFormat="1" applyFont="1" applyFill="1" applyBorder="1" applyAlignment="1">
      <alignment horizontal="center" vertical="center" wrapText="1"/>
    </xf>
    <xf numFmtId="3" fontId="24" fillId="3" borderId="17" xfId="0" applyNumberFormat="1" applyFont="1" applyFill="1" applyBorder="1" applyAlignment="1">
      <alignment horizontal="center" vertical="center" wrapText="1"/>
    </xf>
    <xf numFmtId="3" fontId="24" fillId="3" borderId="12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24" fillId="3" borderId="13" xfId="0" applyNumberFormat="1" applyFont="1" applyFill="1" applyBorder="1" applyAlignment="1">
      <alignment horizontal="center" vertical="center" wrapText="1"/>
    </xf>
    <xf numFmtId="0" fontId="26" fillId="0" borderId="0" xfId="147" applyFont="1" applyFill="1" applyAlignment="1">
      <alignment horizontal="center" vertical="center" wrapText="1"/>
      <protection/>
    </xf>
    <xf numFmtId="0" fontId="24" fillId="0" borderId="16" xfId="184" applyFont="1" applyFill="1" applyBorder="1" applyAlignment="1" quotePrefix="1">
      <alignment horizontal="left" vertical="center" wrapText="1"/>
    </xf>
    <xf numFmtId="0" fontId="24" fillId="0" borderId="12" xfId="184" applyFont="1" applyFill="1" applyBorder="1" applyAlignment="1" quotePrefix="1">
      <alignment horizontal="left" vertical="center" wrapText="1"/>
    </xf>
    <xf numFmtId="3" fontId="32" fillId="60" borderId="17" xfId="0" applyNumberFormat="1" applyFont="1" applyFill="1" applyBorder="1" applyAlignment="1">
      <alignment horizontal="center" vertical="center" wrapText="1"/>
    </xf>
    <xf numFmtId="3" fontId="34" fillId="60" borderId="17" xfId="0" applyNumberFormat="1" applyFont="1" applyFill="1" applyBorder="1" applyAlignment="1">
      <alignment horizontal="center" vertical="center" wrapText="1"/>
    </xf>
    <xf numFmtId="0" fontId="36" fillId="0" borderId="0" xfId="147" applyFont="1" applyFill="1" applyAlignment="1">
      <alignment horizontal="center" vertical="center" wrapText="1"/>
      <protection/>
    </xf>
    <xf numFmtId="4" fontId="44" fillId="69" borderId="47" xfId="150" applyNumberFormat="1" applyFont="1" applyFill="1" applyBorder="1" applyAlignment="1">
      <alignment horizontal="center" vertical="center" wrapText="1"/>
      <protection/>
    </xf>
    <xf numFmtId="0" fontId="45" fillId="69" borderId="29" xfId="150" applyFont="1" applyFill="1" applyBorder="1" applyAlignment="1">
      <alignment horizontal="center" vertical="center" wrapText="1"/>
      <protection/>
    </xf>
    <xf numFmtId="0" fontId="44" fillId="69" borderId="48" xfId="150" applyFont="1" applyFill="1" applyBorder="1" applyAlignment="1">
      <alignment horizontal="left" vertical="center"/>
      <protection/>
    </xf>
    <xf numFmtId="0" fontId="44" fillId="69" borderId="49" xfId="150" applyFont="1" applyFill="1" applyBorder="1" applyAlignment="1">
      <alignment horizontal="left" vertical="center"/>
      <protection/>
    </xf>
    <xf numFmtId="0" fontId="44" fillId="69" borderId="50" xfId="150" applyFont="1" applyFill="1" applyBorder="1" applyAlignment="1">
      <alignment horizontal="left" vertical="center"/>
      <protection/>
    </xf>
    <xf numFmtId="0" fontId="53" fillId="0" borderId="0" xfId="150" applyFont="1" applyFill="1" applyAlignment="1">
      <alignment horizontal="left"/>
      <protection/>
    </xf>
    <xf numFmtId="0" fontId="43" fillId="0" borderId="0" xfId="150" applyFont="1" applyFill="1" applyBorder="1" applyAlignment="1">
      <alignment horizontal="left" vertical="center"/>
      <protection/>
    </xf>
    <xf numFmtId="0" fontId="44" fillId="69" borderId="51" xfId="150" applyFont="1" applyFill="1" applyBorder="1" applyAlignment="1">
      <alignment horizontal="center" vertical="center" wrapText="1"/>
      <protection/>
    </xf>
    <xf numFmtId="0" fontId="44" fillId="69" borderId="52" xfId="150" applyFont="1" applyFill="1" applyBorder="1" applyAlignment="1">
      <alignment horizontal="center" vertical="center" wrapText="1"/>
      <protection/>
    </xf>
    <xf numFmtId="0" fontId="44" fillId="69" borderId="53" xfId="150" applyFont="1" applyFill="1" applyBorder="1" applyAlignment="1">
      <alignment horizontal="center" vertical="center" wrapText="1"/>
      <protection/>
    </xf>
    <xf numFmtId="0" fontId="45" fillId="69" borderId="47" xfId="150" applyFont="1" applyFill="1" applyBorder="1" applyAlignment="1">
      <alignment horizontal="center" vertical="center" wrapText="1"/>
      <protection/>
    </xf>
    <xf numFmtId="0" fontId="44" fillId="69" borderId="47" xfId="150" applyFont="1" applyFill="1" applyBorder="1" applyAlignment="1">
      <alignment horizontal="center" vertical="center" wrapText="1"/>
      <protection/>
    </xf>
    <xf numFmtId="0" fontId="44" fillId="69" borderId="29" xfId="150" applyFont="1" applyFill="1" applyBorder="1" applyAlignment="1">
      <alignment horizontal="center" vertical="center" wrapText="1"/>
      <protection/>
    </xf>
    <xf numFmtId="0" fontId="44" fillId="69" borderId="29" xfId="150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left" vertical="center"/>
    </xf>
    <xf numFmtId="0" fontId="53" fillId="0" borderId="42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urrency" xfId="103"/>
    <cellStyle name="Currency [0]" xfId="104"/>
    <cellStyle name="Dobro 2" xfId="105"/>
    <cellStyle name="Emphasis 1" xfId="106"/>
    <cellStyle name="Emphasis 2" xfId="107"/>
    <cellStyle name="Emphasis 3" xfId="108"/>
    <cellStyle name="Explanatory Text" xfId="109"/>
    <cellStyle name="Followed Hyperlink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" xfId="121"/>
    <cellStyle name="Input" xfId="122"/>
    <cellStyle name="Input 2" xfId="123"/>
    <cellStyle name="Isticanje1 2" xfId="124"/>
    <cellStyle name="Isticanje2 2" xfId="125"/>
    <cellStyle name="Isticanje3 2" xfId="126"/>
    <cellStyle name="Isticanje4 2" xfId="127"/>
    <cellStyle name="Isticanje5 2" xfId="128"/>
    <cellStyle name="Isticanje6 2" xfId="129"/>
    <cellStyle name="Izlaz 2" xfId="130"/>
    <cellStyle name="Izračun 2" xfId="131"/>
    <cellStyle name="Linked Cell" xfId="132"/>
    <cellStyle name="Linked Cell 2" xfId="133"/>
    <cellStyle name="Loše 2" xfId="134"/>
    <cellStyle name="Naslov 1 2" xfId="135"/>
    <cellStyle name="Naslov 2 2" xfId="136"/>
    <cellStyle name="Naslov 3 2" xfId="137"/>
    <cellStyle name="Naslov 4 2" xfId="138"/>
    <cellStyle name="Neutral" xfId="139"/>
    <cellStyle name="Neutral 2" xfId="140"/>
    <cellStyle name="Neutralno 2" xfId="141"/>
    <cellStyle name="Normal 2" xfId="142"/>
    <cellStyle name="Normal 3" xfId="143"/>
    <cellStyle name="Normal 4" xfId="144"/>
    <cellStyle name="Normal 5" xfId="145"/>
    <cellStyle name="Normalno 2" xfId="146"/>
    <cellStyle name="Normalno 3" xfId="147"/>
    <cellStyle name="Note" xfId="148"/>
    <cellStyle name="Note 2" xfId="149"/>
    <cellStyle name="Obično_Izdana fin.jamstva 2003." xfId="150"/>
    <cellStyle name="Obično_Izdana fin.jamstva 2003. 2" xfId="151"/>
    <cellStyle name="Output" xfId="152"/>
    <cellStyle name="Output 2" xfId="153"/>
    <cellStyle name="Percent" xfId="154"/>
    <cellStyle name="Povezana ćelija 2" xfId="155"/>
    <cellStyle name="Provjera ćelije 2" xfId="156"/>
    <cellStyle name="SAPBEXaggData" xfId="157"/>
    <cellStyle name="SAPBEXaggDataEmph" xfId="158"/>
    <cellStyle name="SAPBEXaggItem" xfId="159"/>
    <cellStyle name="SAPBEXaggItem 2" xfId="160"/>
    <cellStyle name="SAPBEXaggItemX" xfId="161"/>
    <cellStyle name="SAPBEXchaText" xfId="162"/>
    <cellStyle name="SAPBEXchaText 2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Drill 2" xfId="174"/>
    <cellStyle name="SAPBEXfilterItem" xfId="175"/>
    <cellStyle name="SAPBEXfilterItem 2" xfId="176"/>
    <cellStyle name="SAPBEXfilterText" xfId="177"/>
    <cellStyle name="SAPBEXfilterText 2" xfId="178"/>
    <cellStyle name="SAPBEXformats" xfId="179"/>
    <cellStyle name="SAPBEXheaderItem" xfId="180"/>
    <cellStyle name="SAPBEXheaderItem 2" xfId="181"/>
    <cellStyle name="SAPBEXheaderText" xfId="182"/>
    <cellStyle name="SAPBEXheaderText 2" xfId="183"/>
    <cellStyle name="SAPBEXHLevel0" xfId="184"/>
    <cellStyle name="SAPBEXHLevel0 2" xfId="185"/>
    <cellStyle name="SAPBEXHLevel0X" xfId="186"/>
    <cellStyle name="SAPBEXHLevel1" xfId="187"/>
    <cellStyle name="SAPBEXHLevel1 2" xfId="188"/>
    <cellStyle name="SAPBEXHLevel1X" xfId="189"/>
    <cellStyle name="SAPBEXHLevel2" xfId="190"/>
    <cellStyle name="SAPBEXHLevel2 2" xfId="191"/>
    <cellStyle name="SAPBEXHLevel2X" xfId="192"/>
    <cellStyle name="SAPBEXHLevel3" xfId="193"/>
    <cellStyle name="SAPBEXHLevel3 2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 2" xfId="206"/>
    <cellStyle name="SAPBEXstdItemX" xfId="207"/>
    <cellStyle name="SAPBEXtitle" xfId="208"/>
    <cellStyle name="SAPBEXtitle 2" xfId="209"/>
    <cellStyle name="SAPBEXunassignedItem" xfId="210"/>
    <cellStyle name="SAPBEXunassignedItem 2" xfId="211"/>
    <cellStyle name="SAPBEXundefined" xfId="212"/>
    <cellStyle name="Sheet Title" xfId="213"/>
    <cellStyle name="Tekst upozorenja 2" xfId="214"/>
    <cellStyle name="Title" xfId="215"/>
    <cellStyle name="Total" xfId="216"/>
    <cellStyle name="Total 2" xfId="217"/>
    <cellStyle name="Ukupni zbroj 2" xfId="218"/>
    <cellStyle name="Unos 2" xfId="219"/>
    <cellStyle name="Warning Text" xfId="220"/>
    <cellStyle name="Warning Text 2" xfId="221"/>
    <cellStyle name="Zarez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2552700</xdr:colOff>
      <xdr:row>1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2552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Q6W9TX4UMAPK1DR3BOQK7LAPV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KI1B2BIBA5SW82LGP1B5T5360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7K9PY33XUVKEAZCMC31V7P6NS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W10HVJQDQMQ2C89KGJLDC4AWZ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O8H0YI721I6UBYI8EVRC9ECK8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XUHV4WLZAUM7RWS5WVRO1C0XN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UA0FK2WC37ZZVWSB9LSYSOQMX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94BJ2M6MZSZ20BQUALNAANCGI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7I5QWVI680JCDV15CTJ2CKP7L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CWEW3CW12L2JEESRERHIG3NB5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H1Q68K5TPZV7J9DSRCCFNJWWI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VSBLXQR3X3MV7VAMQCVTMKKR3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SEDL7G2SUE2CIEPSR84E7D6DD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ON4754EG9QO3YGCSIPS7KXMI1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OKFZTVXELCPYT9K7NIBJC4CGD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GQ7E0VXG9Z92GVFAC6MNNB4Y0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CUREFP4OK6SWVY43MMIW4VEP4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KPG1E9RW4OFVZ230RKYRB2C1K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OAQP3RLM41CHIKSGFJ3VJR1T4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S2MPNI9K33YV2WFXMVPDNURA1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1WB4IO7VKF4M9LG47AQN2FAC4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TUZMHQXFHYTN709IZ53IAYRAU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B5JML3W7JZO8Z08171P0V3S7B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KR219XJHJGMT7T4KWRMETJ761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J1"/>
    </sheetView>
  </sheetViews>
  <sheetFormatPr defaultColWidth="9.33203125" defaultRowHeight="11.25"/>
  <cols>
    <col min="1" max="1" width="8.83203125" style="0" customWidth="1"/>
    <col min="2" max="2" width="13.83203125" style="0" customWidth="1"/>
    <col min="3" max="3" width="41.83203125" style="0" customWidth="1"/>
    <col min="4" max="4" width="18.83203125" style="0" customWidth="1"/>
    <col min="5" max="5" width="28.83203125" style="0" customWidth="1"/>
    <col min="7" max="9" width="17.83203125" style="0" customWidth="1"/>
    <col min="10" max="10" width="25.83203125" style="0" customWidth="1"/>
    <col min="11" max="46" width="9.33203125" style="19" customWidth="1"/>
  </cols>
  <sheetData>
    <row r="1" spans="1:10" s="298" customFormat="1" ht="18.75">
      <c r="A1" s="343" t="s">
        <v>187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1.25">
      <c r="A2" s="19"/>
      <c r="B2" s="220"/>
      <c r="C2" s="221"/>
      <c r="D2" s="19"/>
      <c r="E2" s="19"/>
      <c r="F2" s="19"/>
      <c r="G2" s="222"/>
      <c r="H2" s="222"/>
      <c r="I2" s="222"/>
      <c r="J2" s="222"/>
    </row>
    <row r="3" spans="1:10" ht="20.25">
      <c r="A3" s="352" t="s">
        <v>162</v>
      </c>
      <c r="B3" s="352"/>
      <c r="C3" s="352"/>
      <c r="D3" s="352"/>
      <c r="E3" s="352"/>
      <c r="F3" s="352"/>
      <c r="G3" s="352"/>
      <c r="H3" s="352"/>
      <c r="I3" s="352"/>
      <c r="J3" s="352"/>
    </row>
    <row r="4" spans="1:10" ht="20.25" thickBot="1">
      <c r="A4" s="353"/>
      <c r="B4" s="353"/>
      <c r="C4" s="353"/>
      <c r="D4" s="353"/>
      <c r="E4" s="353"/>
      <c r="F4" s="353"/>
      <c r="G4" s="353"/>
      <c r="H4" s="353"/>
      <c r="I4" s="353"/>
      <c r="J4" s="353"/>
    </row>
    <row r="5" spans="1:10" ht="21" thickBot="1" thickTop="1">
      <c r="A5" s="223"/>
      <c r="B5" s="354"/>
      <c r="C5" s="354"/>
      <c r="D5" s="224"/>
      <c r="E5" s="224"/>
      <c r="F5" s="355" t="s">
        <v>163</v>
      </c>
      <c r="G5" s="356"/>
      <c r="H5" s="356"/>
      <c r="I5" s="356"/>
      <c r="J5" s="357"/>
    </row>
    <row r="6" spans="1:10" ht="68.25" customHeight="1" thickBot="1">
      <c r="A6" s="225" t="s">
        <v>164</v>
      </c>
      <c r="B6" s="226" t="s">
        <v>165</v>
      </c>
      <c r="C6" s="227" t="s">
        <v>154</v>
      </c>
      <c r="D6" s="226" t="s">
        <v>166</v>
      </c>
      <c r="E6" s="228" t="s">
        <v>151</v>
      </c>
      <c r="F6" s="229" t="s">
        <v>167</v>
      </c>
      <c r="G6" s="226" t="s">
        <v>168</v>
      </c>
      <c r="H6" s="227" t="s">
        <v>169</v>
      </c>
      <c r="I6" s="227" t="s">
        <v>170</v>
      </c>
      <c r="J6" s="230" t="s">
        <v>171</v>
      </c>
    </row>
    <row r="7" spans="1:10" ht="19.5" thickBot="1">
      <c r="A7" s="231"/>
      <c r="B7" s="232"/>
      <c r="C7" s="231" t="s">
        <v>172</v>
      </c>
      <c r="D7" s="232"/>
      <c r="E7" s="233"/>
      <c r="F7" s="234"/>
      <c r="G7" s="235"/>
      <c r="H7" s="236"/>
      <c r="I7" s="236"/>
      <c r="J7" s="237"/>
    </row>
    <row r="8" spans="1:10" ht="19.5" thickBot="1">
      <c r="A8" s="233"/>
      <c r="B8" s="238"/>
      <c r="C8" s="239"/>
      <c r="D8" s="238"/>
      <c r="E8" s="239"/>
      <c r="F8" s="239"/>
      <c r="G8" s="240"/>
      <c r="H8" s="241"/>
      <c r="I8" s="241"/>
      <c r="J8" s="242"/>
    </row>
    <row r="9" spans="1:10" ht="19.5" thickBot="1">
      <c r="A9" s="233"/>
      <c r="B9" s="238"/>
      <c r="C9" s="239"/>
      <c r="D9" s="238"/>
      <c r="E9" s="239"/>
      <c r="F9" s="239"/>
      <c r="G9" s="240"/>
      <c r="H9" s="241"/>
      <c r="I9" s="241"/>
      <c r="J9" s="242"/>
    </row>
    <row r="10" spans="1:10" ht="19.5" thickBot="1">
      <c r="A10" s="358" t="s">
        <v>173</v>
      </c>
      <c r="B10" s="359"/>
      <c r="C10" s="359"/>
      <c r="D10" s="359"/>
      <c r="E10" s="359"/>
      <c r="F10" s="243"/>
      <c r="G10" s="244"/>
      <c r="H10" s="244"/>
      <c r="I10" s="244"/>
      <c r="J10" s="245"/>
    </row>
    <row r="11" spans="1:10" ht="11.25">
      <c r="A11" s="246"/>
      <c r="B11" s="247"/>
      <c r="C11" s="248"/>
      <c r="D11" s="246"/>
      <c r="E11" s="246"/>
      <c r="F11" s="246"/>
      <c r="G11" s="249"/>
      <c r="H11" s="249"/>
      <c r="I11" s="249"/>
      <c r="J11" s="249"/>
    </row>
    <row r="12" spans="2:10" s="19" customFormat="1" ht="11.25">
      <c r="B12" s="220"/>
      <c r="C12" s="221"/>
      <c r="D12" s="60"/>
      <c r="G12" s="250"/>
      <c r="H12" s="222"/>
      <c r="I12" s="222"/>
      <c r="J12" s="222"/>
    </row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</sheetData>
  <sheetProtection/>
  <mergeCells count="6">
    <mergeCell ref="A1:J1"/>
    <mergeCell ref="A3:J3"/>
    <mergeCell ref="A4:J4"/>
    <mergeCell ref="B5:C5"/>
    <mergeCell ref="F5:J5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G32" sqref="G32"/>
    </sheetView>
  </sheetViews>
  <sheetFormatPr defaultColWidth="9.33203125" defaultRowHeight="11.25"/>
  <cols>
    <col min="1" max="1" width="8.16015625" style="0" customWidth="1"/>
    <col min="2" max="2" width="25.83203125" style="0" customWidth="1"/>
    <col min="3" max="3" width="19.33203125" style="0" customWidth="1"/>
    <col min="4" max="4" width="16.83203125" style="0" customWidth="1"/>
    <col min="5" max="5" width="28.66015625" style="0" customWidth="1"/>
    <col min="6" max="6" width="15.5" style="0" customWidth="1"/>
    <col min="7" max="7" width="31.83203125" style="0" customWidth="1"/>
    <col min="9" max="9" width="11.5" style="0" customWidth="1"/>
    <col min="10" max="10" width="13.33203125" style="0" customWidth="1"/>
    <col min="11" max="11" width="25.5" style="0" customWidth="1"/>
    <col min="12" max="12" width="33.83203125" style="0" customWidth="1"/>
    <col min="13" max="49" width="9.33203125" style="19" customWidth="1"/>
  </cols>
  <sheetData>
    <row r="1" spans="1:10" s="19" customFormat="1" ht="18.75">
      <c r="A1" s="343" t="s">
        <v>187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s="19" customFormat="1" ht="18.75">
      <c r="A2" s="297"/>
      <c r="B2" s="297"/>
      <c r="C2" s="297"/>
      <c r="D2" s="297"/>
      <c r="E2" s="297"/>
      <c r="F2" s="297"/>
      <c r="G2" s="297"/>
      <c r="H2" s="297"/>
      <c r="I2" s="297"/>
      <c r="J2" s="297"/>
    </row>
    <row r="3" spans="1:12" s="19" customFormat="1" ht="18.75">
      <c r="A3" s="360" t="s">
        <v>174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2" s="19" customFormat="1" ht="19.5" thickBo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69.75" customHeight="1">
      <c r="A5" s="252" t="s">
        <v>175</v>
      </c>
      <c r="B5" s="253" t="s">
        <v>176</v>
      </c>
      <c r="C5" s="253" t="s">
        <v>177</v>
      </c>
      <c r="D5" s="253" t="s">
        <v>178</v>
      </c>
      <c r="E5" s="253" t="s">
        <v>179</v>
      </c>
      <c r="F5" s="253" t="s">
        <v>180</v>
      </c>
      <c r="G5" s="253" t="s">
        <v>181</v>
      </c>
      <c r="H5" s="253" t="s">
        <v>155</v>
      </c>
      <c r="I5" s="253" t="s">
        <v>182</v>
      </c>
      <c r="J5" s="253" t="s">
        <v>183</v>
      </c>
      <c r="K5" s="253" t="s">
        <v>184</v>
      </c>
      <c r="L5" s="253" t="s">
        <v>185</v>
      </c>
    </row>
    <row r="6" spans="1:12" ht="11.25">
      <c r="A6" s="254">
        <v>1</v>
      </c>
      <c r="B6" s="255">
        <v>2</v>
      </c>
      <c r="C6" s="255">
        <v>3</v>
      </c>
      <c r="D6" s="255">
        <v>4</v>
      </c>
      <c r="E6" s="255">
        <v>5</v>
      </c>
      <c r="F6" s="255">
        <v>6</v>
      </c>
      <c r="G6" s="255">
        <v>7</v>
      </c>
      <c r="H6" s="255">
        <v>8</v>
      </c>
      <c r="I6" s="255">
        <v>9</v>
      </c>
      <c r="J6" s="255">
        <v>10</v>
      </c>
      <c r="K6" s="255">
        <v>11</v>
      </c>
      <c r="L6" s="255">
        <v>12</v>
      </c>
    </row>
    <row r="7" spans="1:12" s="19" customFormat="1" ht="15">
      <c r="A7" s="256">
        <v>1</v>
      </c>
      <c r="B7" s="257"/>
      <c r="C7" s="258"/>
      <c r="D7" s="259"/>
      <c r="E7" s="260"/>
      <c r="F7" s="260"/>
      <c r="G7" s="261"/>
      <c r="H7" s="261"/>
      <c r="I7" s="262"/>
      <c r="J7" s="263"/>
      <c r="K7" s="264"/>
      <c r="L7" s="264"/>
    </row>
    <row r="8" spans="1:12" s="19" customFormat="1" ht="15">
      <c r="A8" s="256">
        <v>2</v>
      </c>
      <c r="B8" s="257"/>
      <c r="C8" s="258"/>
      <c r="D8" s="259"/>
      <c r="E8" s="260"/>
      <c r="F8" s="260"/>
      <c r="G8" s="261"/>
      <c r="H8" s="261"/>
      <c r="I8" s="262"/>
      <c r="J8" s="263"/>
      <c r="K8" s="264"/>
      <c r="L8" s="264"/>
    </row>
    <row r="9" spans="1:12" s="19" customFormat="1" ht="15">
      <c r="A9" s="265">
        <v>3</v>
      </c>
      <c r="B9" s="266"/>
      <c r="C9" s="267"/>
      <c r="D9" s="263"/>
      <c r="E9" s="260"/>
      <c r="F9" s="260"/>
      <c r="G9" s="261"/>
      <c r="H9" s="261"/>
      <c r="I9" s="262"/>
      <c r="J9" s="263"/>
      <c r="K9" s="264"/>
      <c r="L9" s="264"/>
    </row>
    <row r="10" spans="1:12" s="19" customFormat="1" ht="15">
      <c r="A10" s="256">
        <v>4</v>
      </c>
      <c r="B10" s="268"/>
      <c r="C10" s="258"/>
      <c r="D10" s="269"/>
      <c r="E10" s="270"/>
      <c r="F10" s="270"/>
      <c r="G10" s="261"/>
      <c r="H10" s="261"/>
      <c r="I10" s="271"/>
      <c r="J10" s="266"/>
      <c r="K10" s="272"/>
      <c r="L10" s="273"/>
    </row>
    <row r="11" spans="1:12" s="19" customFormat="1" ht="15">
      <c r="A11" s="256">
        <v>5</v>
      </c>
      <c r="B11" s="274"/>
      <c r="C11" s="258"/>
      <c r="D11" s="269"/>
      <c r="E11" s="270"/>
      <c r="F11" s="270"/>
      <c r="G11" s="275"/>
      <c r="H11" s="275"/>
      <c r="I11" s="257"/>
      <c r="J11" s="269"/>
      <c r="K11" s="276"/>
      <c r="L11" s="276"/>
    </row>
    <row r="12" spans="1:12" s="19" customFormat="1" ht="15">
      <c r="A12" s="256">
        <v>6</v>
      </c>
      <c r="B12" s="257"/>
      <c r="C12" s="277"/>
      <c r="D12" s="278"/>
      <c r="E12" s="260"/>
      <c r="F12" s="270"/>
      <c r="G12" s="261"/>
      <c r="H12" s="261"/>
      <c r="I12" s="257"/>
      <c r="J12" s="279"/>
      <c r="K12" s="273"/>
      <c r="L12" s="273"/>
    </row>
    <row r="13" spans="1:12" s="19" customFormat="1" ht="15">
      <c r="A13" s="256">
        <v>7</v>
      </c>
      <c r="B13" s="280"/>
      <c r="C13" s="281"/>
      <c r="D13" s="282"/>
      <c r="E13" s="257"/>
      <c r="F13" s="283"/>
      <c r="G13" s="284"/>
      <c r="H13" s="284"/>
      <c r="I13" s="285"/>
      <c r="J13" s="280"/>
      <c r="K13" s="276"/>
      <c r="L13" s="276"/>
    </row>
    <row r="14" spans="1:12" s="19" customFormat="1" ht="15.75" thickBot="1">
      <c r="A14" s="286">
        <v>8</v>
      </c>
      <c r="B14" s="287"/>
      <c r="C14" s="288"/>
      <c r="D14" s="289"/>
      <c r="E14" s="290"/>
      <c r="F14" s="291"/>
      <c r="G14" s="292"/>
      <c r="H14" s="292"/>
      <c r="I14" s="293"/>
      <c r="J14" s="289"/>
      <c r="K14" s="294"/>
      <c r="L14" s="294"/>
    </row>
    <row r="15" spans="1:12" s="19" customFormat="1" ht="15">
      <c r="A15" s="295" t="s">
        <v>186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6"/>
      <c r="L15" s="296"/>
    </row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</sheetData>
  <sheetProtection/>
  <mergeCells count="2">
    <mergeCell ref="A3:L3"/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11.25">
      <c r="B2" s="26" t="s">
        <v>61</v>
      </c>
      <c r="C2"/>
      <c r="D2"/>
      <c r="E2"/>
      <c r="F2"/>
      <c r="G2"/>
      <c r="H2"/>
      <c r="I2"/>
      <c r="J2"/>
      <c r="K2"/>
      <c r="L2"/>
      <c r="M2"/>
    </row>
    <row r="3" spans="2:13" ht="11.25">
      <c r="B3"/>
      <c r="C3"/>
      <c r="D3"/>
      <c r="E3"/>
      <c r="F3"/>
      <c r="G3"/>
      <c r="H3"/>
      <c r="I3"/>
      <c r="J3"/>
      <c r="K3"/>
      <c r="L3"/>
      <c r="M3"/>
    </row>
    <row r="4" spans="1:13" ht="11.25">
      <c r="A4"/>
      <c r="B4"/>
      <c r="C4"/>
      <c r="D4"/>
      <c r="E4"/>
      <c r="F4"/>
      <c r="G4"/>
      <c r="H4"/>
      <c r="I4"/>
      <c r="J4"/>
      <c r="K4"/>
      <c r="L4"/>
      <c r="M4"/>
    </row>
    <row r="5" spans="1:13" ht="11.2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27" t="s">
        <v>5</v>
      </c>
      <c r="B1" s="27" t="s">
        <v>5</v>
      </c>
      <c r="C1" s="8" t="s">
        <v>55</v>
      </c>
      <c r="D1" s="8" t="s">
        <v>56</v>
      </c>
      <c r="E1" s="8" t="s">
        <v>57</v>
      </c>
      <c r="F1" s="8" t="s">
        <v>58</v>
      </c>
      <c r="G1" s="8" t="s">
        <v>59</v>
      </c>
      <c r="H1" s="8" t="s">
        <v>60</v>
      </c>
    </row>
    <row r="2" spans="1:8" ht="11.25">
      <c r="A2" s="30" t="s">
        <v>41</v>
      </c>
      <c r="B2" s="27" t="s">
        <v>5</v>
      </c>
      <c r="C2" s="28" t="s">
        <v>6</v>
      </c>
      <c r="D2" s="28" t="s">
        <v>6</v>
      </c>
      <c r="E2" s="28" t="s">
        <v>6</v>
      </c>
      <c r="F2" s="28" t="s">
        <v>6</v>
      </c>
      <c r="G2" s="28" t="s">
        <v>5</v>
      </c>
      <c r="H2" s="28" t="s">
        <v>5</v>
      </c>
    </row>
    <row r="3" spans="1:8" ht="11.25">
      <c r="A3" s="5" t="s">
        <v>42</v>
      </c>
      <c r="B3" s="6" t="s">
        <v>42</v>
      </c>
      <c r="C3" s="15">
        <v>68091.04</v>
      </c>
      <c r="D3" s="4">
        <v>218629</v>
      </c>
      <c r="E3" s="4">
        <v>218629</v>
      </c>
      <c r="F3" s="15">
        <v>63741.16</v>
      </c>
      <c r="G3" s="15">
        <v>93.6116704929165</v>
      </c>
      <c r="H3" s="15">
        <v>29.154942848387</v>
      </c>
    </row>
    <row r="4" spans="1:8" ht="11.25">
      <c r="A4" s="11" t="s">
        <v>43</v>
      </c>
      <c r="B4" s="14" t="s">
        <v>5</v>
      </c>
      <c r="C4" s="15">
        <v>68091.04</v>
      </c>
      <c r="D4" s="4">
        <v>218629</v>
      </c>
      <c r="E4" s="4">
        <v>218629</v>
      </c>
      <c r="F4" s="15">
        <v>63741.16</v>
      </c>
      <c r="G4" s="15">
        <v>93.6116704929165</v>
      </c>
      <c r="H4" s="15">
        <v>29.154942848387</v>
      </c>
    </row>
    <row r="5" spans="1:8" ht="11.25">
      <c r="A5" s="10" t="s">
        <v>44</v>
      </c>
      <c r="B5" s="17" t="s">
        <v>44</v>
      </c>
      <c r="C5" s="15">
        <v>68091.04</v>
      </c>
      <c r="D5" s="4">
        <v>218629</v>
      </c>
      <c r="E5" s="4">
        <v>218629</v>
      </c>
      <c r="F5" s="15">
        <v>63741.16</v>
      </c>
      <c r="G5" s="15">
        <v>93.6116704929165</v>
      </c>
      <c r="H5" s="15">
        <v>29.154942848387</v>
      </c>
    </row>
    <row r="6" spans="1:8" ht="11.25">
      <c r="A6" s="7" t="s">
        <v>45</v>
      </c>
      <c r="B6" s="13" t="s">
        <v>46</v>
      </c>
      <c r="C6" s="15">
        <v>67872.6</v>
      </c>
      <c r="D6" s="4">
        <v>212521</v>
      </c>
      <c r="E6" s="4">
        <v>212521</v>
      </c>
      <c r="F6" s="15">
        <v>62559.36</v>
      </c>
      <c r="G6" s="15">
        <v>92.1717452992813</v>
      </c>
      <c r="H6" s="15">
        <v>29.4367897760692</v>
      </c>
    </row>
    <row r="7" spans="1:8" ht="11.25">
      <c r="A7" s="7" t="s">
        <v>47</v>
      </c>
      <c r="B7" s="13" t="s">
        <v>48</v>
      </c>
      <c r="C7" s="15">
        <v>218.44</v>
      </c>
      <c r="D7" s="4">
        <v>6108</v>
      </c>
      <c r="E7" s="4">
        <v>6108</v>
      </c>
      <c r="F7" s="15">
        <v>1181.8</v>
      </c>
      <c r="G7" s="15">
        <v>541.018128547885</v>
      </c>
      <c r="H7" s="15">
        <v>19.3483955468238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27" t="s">
        <v>5</v>
      </c>
      <c r="B1" s="8" t="s">
        <v>49</v>
      </c>
      <c r="C1" s="8" t="s">
        <v>54</v>
      </c>
      <c r="D1" s="8" t="s">
        <v>50</v>
      </c>
      <c r="E1" s="8" t="s">
        <v>51</v>
      </c>
      <c r="F1" s="8" t="s">
        <v>52</v>
      </c>
      <c r="G1" s="8" t="s">
        <v>53</v>
      </c>
    </row>
    <row r="2" spans="1:7" ht="11.25">
      <c r="A2" s="27" t="s">
        <v>5</v>
      </c>
      <c r="B2" s="28" t="s">
        <v>6</v>
      </c>
      <c r="C2" s="28" t="s">
        <v>5</v>
      </c>
      <c r="D2" s="28" t="s">
        <v>5</v>
      </c>
      <c r="E2" s="28" t="s">
        <v>6</v>
      </c>
      <c r="F2" s="28" t="s">
        <v>5</v>
      </c>
      <c r="G2" s="28" t="s">
        <v>5</v>
      </c>
    </row>
    <row r="3" spans="1:7" ht="11.25">
      <c r="A3" s="5" t="s">
        <v>7</v>
      </c>
      <c r="B3" s="15">
        <v>68091.04</v>
      </c>
      <c r="C3" s="21">
        <v>218629</v>
      </c>
      <c r="D3" s="21">
        <v>218629</v>
      </c>
      <c r="E3" s="15">
        <v>63741.16</v>
      </c>
      <c r="F3" s="15">
        <v>93.6116704929165</v>
      </c>
      <c r="G3" s="15">
        <v>29.154942848387</v>
      </c>
    </row>
    <row r="4" spans="1:7" ht="11.25">
      <c r="A4" s="11" t="s">
        <v>36</v>
      </c>
      <c r="B4" s="15">
        <v>68091.04</v>
      </c>
      <c r="C4" s="21">
        <v>218629</v>
      </c>
      <c r="D4" s="21">
        <v>218629</v>
      </c>
      <c r="E4" s="15">
        <v>63741.16</v>
      </c>
      <c r="F4" s="15">
        <v>93.6116704929165</v>
      </c>
      <c r="G4" s="15">
        <v>29.154942848387</v>
      </c>
    </row>
    <row r="5" spans="1:7" ht="11.25">
      <c r="A5" s="10" t="s">
        <v>37</v>
      </c>
      <c r="B5" s="15">
        <v>68091.04</v>
      </c>
      <c r="C5" s="21">
        <v>218629</v>
      </c>
      <c r="D5" s="21">
        <v>218629</v>
      </c>
      <c r="E5" s="15">
        <v>63741.16</v>
      </c>
      <c r="F5" s="15">
        <v>93.6116704929165</v>
      </c>
      <c r="G5" s="15">
        <v>29.154942848387</v>
      </c>
    </row>
    <row r="6" spans="1:7" ht="11.25">
      <c r="A6" s="7" t="s">
        <v>38</v>
      </c>
      <c r="B6" s="15">
        <v>67872.6</v>
      </c>
      <c r="C6" s="29"/>
      <c r="D6" s="29"/>
      <c r="E6" s="15">
        <v>62559.36</v>
      </c>
      <c r="F6" s="15">
        <v>92.1717452992813</v>
      </c>
      <c r="G6" s="29"/>
    </row>
    <row r="7" spans="1:7" ht="11.25">
      <c r="A7" s="7" t="s">
        <v>39</v>
      </c>
      <c r="B7" s="15">
        <v>218.44</v>
      </c>
      <c r="C7" s="29"/>
      <c r="D7" s="29"/>
      <c r="E7" s="15">
        <v>1181.8</v>
      </c>
      <c r="F7" s="15">
        <v>541.018128547885</v>
      </c>
      <c r="G7" s="29"/>
    </row>
    <row r="8" spans="1:7" ht="11.25">
      <c r="A8" s="7" t="s">
        <v>40</v>
      </c>
      <c r="B8" s="29"/>
      <c r="C8" s="29"/>
      <c r="D8" s="29"/>
      <c r="E8" s="29"/>
      <c r="F8" s="29"/>
      <c r="G8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26" t="s">
        <v>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H19" sqref="H19"/>
    </sheetView>
  </sheetViews>
  <sheetFormatPr defaultColWidth="9.33203125" defaultRowHeight="11.25"/>
  <cols>
    <col min="1" max="5" width="9.33203125" style="69" customWidth="1"/>
    <col min="6" max="6" width="20.33203125" style="69" customWidth="1"/>
    <col min="7" max="7" width="29.33203125" style="143" customWidth="1"/>
    <col min="8" max="9" width="29.33203125" style="144" customWidth="1"/>
    <col min="10" max="10" width="29.33203125" style="143" customWidth="1"/>
    <col min="11" max="12" width="14.33203125" style="143" customWidth="1"/>
    <col min="13" max="16384" width="9.33203125" style="19" customWidth="1"/>
  </cols>
  <sheetData>
    <row r="1" spans="1:12" s="116" customFormat="1" ht="41.25" customHeight="1">
      <c r="A1" s="69"/>
      <c r="B1" s="299" t="s">
        <v>8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2" s="116" customFormat="1" ht="18">
      <c r="A2" s="69"/>
      <c r="B2" s="118"/>
      <c r="C2" s="118"/>
      <c r="D2" s="118"/>
      <c r="E2" s="118"/>
      <c r="F2" s="118"/>
      <c r="G2" s="119"/>
      <c r="H2" s="120"/>
      <c r="I2" s="120"/>
      <c r="J2" s="119"/>
      <c r="K2" s="119"/>
      <c r="L2" s="119"/>
    </row>
    <row r="3" spans="1:12" s="116" customFormat="1" ht="15.75">
      <c r="A3" s="69"/>
      <c r="B3" s="299" t="s">
        <v>2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2" s="116" customFormat="1" ht="18">
      <c r="A4" s="69"/>
      <c r="B4" s="118"/>
      <c r="C4" s="118"/>
      <c r="D4" s="118"/>
      <c r="E4" s="118"/>
      <c r="F4" s="118"/>
      <c r="G4" s="119"/>
      <c r="H4" s="120"/>
      <c r="I4" s="120"/>
      <c r="J4" s="119"/>
      <c r="K4" s="119"/>
      <c r="L4" s="119"/>
    </row>
    <row r="5" spans="1:12" s="116" customFormat="1" ht="15.75">
      <c r="A5" s="69"/>
      <c r="B5" s="299" t="s">
        <v>9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</row>
    <row r="6" spans="1:12" s="116" customFormat="1" ht="15.75">
      <c r="A6" s="69"/>
      <c r="B6" s="117"/>
      <c r="C6" s="117"/>
      <c r="D6" s="117"/>
      <c r="E6" s="117"/>
      <c r="F6" s="117"/>
      <c r="G6" s="121"/>
      <c r="H6" s="122"/>
      <c r="I6" s="122"/>
      <c r="J6" s="121"/>
      <c r="K6" s="121"/>
      <c r="L6" s="121"/>
    </row>
    <row r="7" spans="1:12" s="116" customFormat="1" ht="18">
      <c r="A7" s="69"/>
      <c r="B7" s="300" t="s">
        <v>10</v>
      </c>
      <c r="C7" s="300"/>
      <c r="D7" s="300"/>
      <c r="E7" s="300"/>
      <c r="F7" s="300"/>
      <c r="G7" s="123"/>
      <c r="H7" s="124"/>
      <c r="I7" s="124"/>
      <c r="J7" s="123"/>
      <c r="K7" s="125"/>
      <c r="L7" s="125"/>
    </row>
    <row r="8" spans="2:12" ht="42" customHeight="1">
      <c r="B8" s="301" t="s">
        <v>11</v>
      </c>
      <c r="C8" s="301"/>
      <c r="D8" s="301"/>
      <c r="E8" s="301"/>
      <c r="F8" s="301"/>
      <c r="G8" s="126" t="s">
        <v>12</v>
      </c>
      <c r="H8" s="127" t="s">
        <v>146</v>
      </c>
      <c r="I8" s="127" t="s">
        <v>13</v>
      </c>
      <c r="J8" s="126" t="s">
        <v>14</v>
      </c>
      <c r="K8" s="126" t="s">
        <v>15</v>
      </c>
      <c r="L8" s="126" t="s">
        <v>16</v>
      </c>
    </row>
    <row r="9" spans="2:12" ht="11.25">
      <c r="B9" s="304">
        <v>1</v>
      </c>
      <c r="C9" s="304"/>
      <c r="D9" s="304"/>
      <c r="E9" s="304"/>
      <c r="F9" s="305"/>
      <c r="G9" s="128">
        <v>2</v>
      </c>
      <c r="H9" s="128">
        <v>3</v>
      </c>
      <c r="I9" s="128">
        <v>4</v>
      </c>
      <c r="J9" s="128">
        <v>5</v>
      </c>
      <c r="K9" s="129" t="s">
        <v>17</v>
      </c>
      <c r="L9" s="129" t="s">
        <v>18</v>
      </c>
    </row>
    <row r="10" spans="2:12" ht="30" customHeight="1">
      <c r="B10" s="302" t="s">
        <v>19</v>
      </c>
      <c r="C10" s="306"/>
      <c r="D10" s="306"/>
      <c r="E10" s="306"/>
      <c r="F10" s="307"/>
      <c r="G10" s="20">
        <f>_xlfn.IFERROR(VLOOKUP("6",'FP0002PRPV2'!$B$5:$I$6,3,FALSE),0)+_xlfn.IFERROR('FP0002PRB'!B3,0)</f>
        <v>68091.04</v>
      </c>
      <c r="H10" s="22">
        <f>_xlfn.IFERROR(VLOOKUP("6",'FP0002PRPV2'!$B$5:$I$6,4,FALSE),0)+_xlfn.IFERROR('FP0002PRB'!C3,0)</f>
        <v>218629</v>
      </c>
      <c r="I10" s="22">
        <f>_xlfn.IFERROR(VLOOKUP("6",'FP0002PRPV2'!$B$5:$I$6,5,FALSE),0)+_xlfn.IFERROR('FP0002PRB'!D3,0)</f>
        <v>218629</v>
      </c>
      <c r="J10" s="20">
        <f>_xlfn.IFERROR(VLOOKUP("6",'FP0002PRPV2'!$B$5:$I$6,6,FALSE),0)+_xlfn.IFERROR('FP0002PRB'!E3,0)</f>
        <v>63741.16</v>
      </c>
      <c r="K10" s="25">
        <f>_xlfn.IFERROR(J10/G10*100,"")</f>
        <v>93.61167049291656</v>
      </c>
      <c r="L10" s="25">
        <f>_xlfn.IFERROR(J10/I10*100,"")</f>
        <v>29.154942848386995</v>
      </c>
    </row>
    <row r="11" spans="2:12" ht="30" customHeight="1">
      <c r="B11" s="308" t="s">
        <v>20</v>
      </c>
      <c r="C11" s="307"/>
      <c r="D11" s="307"/>
      <c r="E11" s="307"/>
      <c r="F11" s="307"/>
      <c r="G11" s="20">
        <f>_xlfn.IFERROR(VLOOKUP("7",'FP0002PRPV2'!$B$5:$I$6,3,FALSE),0)</f>
        <v>0</v>
      </c>
      <c r="H11" s="22">
        <f>_xlfn.IFERROR(VLOOKUP("7",'FP0002PRPV2'!$B$5:$I$6,4,FALSE),0)</f>
        <v>0</v>
      </c>
      <c r="I11" s="22">
        <f>_xlfn.IFERROR(VLOOKUP("7",'FP0002PRPV2'!$B$5:$I$6,5,FALSE),0)</f>
        <v>0</v>
      </c>
      <c r="J11" s="20">
        <f>_xlfn.IFERROR(VLOOKUP("7",'FP0002PRPV2'!$B$5:$I$6,6,FALSE),0)</f>
        <v>0</v>
      </c>
      <c r="K11" s="25">
        <f aca="true" t="shared" si="0" ref="K11:K16">_xlfn.IFERROR(J11/G11*100,"")</f>
      </c>
      <c r="L11" s="25">
        <f aca="true" t="shared" si="1" ref="L11:L16">_xlfn.IFERROR(J11/I11*100,"")</f>
      </c>
    </row>
    <row r="12" spans="2:12" ht="12.75">
      <c r="B12" s="309" t="s">
        <v>21</v>
      </c>
      <c r="C12" s="310"/>
      <c r="D12" s="310"/>
      <c r="E12" s="310"/>
      <c r="F12" s="311"/>
      <c r="G12" s="18">
        <f>G10+G11</f>
        <v>68091.04</v>
      </c>
      <c r="H12" s="9">
        <f>H10+H11</f>
        <v>218629</v>
      </c>
      <c r="I12" s="9">
        <f>I10+I11</f>
        <v>218629</v>
      </c>
      <c r="J12" s="18">
        <f>J10+J11</f>
        <v>63741.16</v>
      </c>
      <c r="K12" s="130">
        <f t="shared" si="0"/>
        <v>93.61167049291656</v>
      </c>
      <c r="L12" s="130">
        <f t="shared" si="1"/>
        <v>29.154942848386995</v>
      </c>
    </row>
    <row r="13" spans="2:12" ht="30" customHeight="1">
      <c r="B13" s="312" t="s">
        <v>22</v>
      </c>
      <c r="C13" s="306"/>
      <c r="D13" s="306"/>
      <c r="E13" s="306"/>
      <c r="F13" s="306"/>
      <c r="G13" s="20">
        <f>_xlfn.IFERROR(VLOOKUP("3",'FP0002PRR'!$A$3:$F$7,3,FALSE),0)</f>
        <v>67872.6</v>
      </c>
      <c r="H13" s="22">
        <f>_xlfn.IFERROR(VLOOKUP("3",'FP0002PRR'!$A$3:$F$7,4,FALSE),0)</f>
        <v>212521</v>
      </c>
      <c r="I13" s="22">
        <f>_xlfn.IFERROR(VLOOKUP("3",'FP0002PRR'!$A$3:$F$7,5,FALSE),0)</f>
        <v>212521</v>
      </c>
      <c r="J13" s="20">
        <f>_xlfn.IFERROR(VLOOKUP("3",'FP0002PRR'!$A$3:$F$7,6,FALSE),0)</f>
        <v>62559.36</v>
      </c>
      <c r="K13" s="131">
        <f t="shared" si="0"/>
        <v>92.1717452992813</v>
      </c>
      <c r="L13" s="131">
        <f t="shared" si="1"/>
        <v>29.43678977606919</v>
      </c>
    </row>
    <row r="14" spans="2:12" ht="30" customHeight="1">
      <c r="B14" s="308" t="s">
        <v>23</v>
      </c>
      <c r="C14" s="307"/>
      <c r="D14" s="307"/>
      <c r="E14" s="307"/>
      <c r="F14" s="307"/>
      <c r="G14" s="20">
        <f>_xlfn.IFERROR(VLOOKUP("4",'FP0002PRR'!$A$3:$F$7,3,FALSE),0)</f>
        <v>218.44</v>
      </c>
      <c r="H14" s="22">
        <f>_xlfn.IFERROR(VLOOKUP("4",'FP0002PRR'!$A$3:$F$7,4,FALSE),0)</f>
        <v>6108</v>
      </c>
      <c r="I14" s="22">
        <f>_xlfn.IFERROR(VLOOKUP("4",'FP0002PRR'!$A$3:$F$7,5,FALSE),0)</f>
        <v>6108</v>
      </c>
      <c r="J14" s="20">
        <f>_xlfn.IFERROR(VLOOKUP("4",'FP0002PRR'!$A$3:$F$7,6,FALSE),0)</f>
        <v>1181.8</v>
      </c>
      <c r="K14" s="131">
        <f t="shared" si="0"/>
        <v>541.018128547885</v>
      </c>
      <c r="L14" s="131">
        <f t="shared" si="1"/>
        <v>19.348395546823838</v>
      </c>
    </row>
    <row r="15" spans="2:12" ht="12.75">
      <c r="B15" s="23" t="s">
        <v>24</v>
      </c>
      <c r="C15" s="24"/>
      <c r="D15" s="24"/>
      <c r="E15" s="24"/>
      <c r="F15" s="24"/>
      <c r="G15" s="18">
        <f>G13+G14</f>
        <v>68091.04000000001</v>
      </c>
      <c r="H15" s="9">
        <f>H13+H14</f>
        <v>218629</v>
      </c>
      <c r="I15" s="9">
        <f>I13+I14</f>
        <v>218629</v>
      </c>
      <c r="J15" s="18">
        <f>J13+J14</f>
        <v>63741.16</v>
      </c>
      <c r="K15" s="130">
        <f t="shared" si="0"/>
        <v>93.61167049291653</v>
      </c>
      <c r="L15" s="130">
        <f t="shared" si="1"/>
        <v>29.154942848386995</v>
      </c>
    </row>
    <row r="16" spans="2:12" ht="12.75">
      <c r="B16" s="313" t="s">
        <v>3</v>
      </c>
      <c r="C16" s="310"/>
      <c r="D16" s="310"/>
      <c r="E16" s="310"/>
      <c r="F16" s="310"/>
      <c r="G16" s="12">
        <f>G12-G15</f>
        <v>0</v>
      </c>
      <c r="H16" s="16">
        <f>H12-H15</f>
        <v>0</v>
      </c>
      <c r="I16" s="16">
        <f>I12-I15</f>
        <v>0</v>
      </c>
      <c r="J16" s="12">
        <f>J12-J15</f>
        <v>0</v>
      </c>
      <c r="K16" s="130">
        <f t="shared" si="0"/>
      </c>
      <c r="L16" s="130">
        <f t="shared" si="1"/>
      </c>
    </row>
    <row r="17" spans="2:12" ht="8.25" customHeight="1">
      <c r="B17" s="118"/>
      <c r="C17" s="132"/>
      <c r="D17" s="132"/>
      <c r="E17" s="132"/>
      <c r="F17" s="132"/>
      <c r="G17" s="133"/>
      <c r="H17" s="134"/>
      <c r="I17" s="134"/>
      <c r="J17" s="133"/>
      <c r="K17" s="135"/>
      <c r="L17" s="135"/>
    </row>
    <row r="18" spans="2:12" ht="13.5" customHeight="1">
      <c r="B18" s="300" t="s">
        <v>25</v>
      </c>
      <c r="C18" s="300"/>
      <c r="D18" s="300"/>
      <c r="E18" s="300"/>
      <c r="F18" s="300"/>
      <c r="G18" s="133"/>
      <c r="H18" s="134"/>
      <c r="I18" s="134"/>
      <c r="J18" s="133"/>
      <c r="K18" s="135"/>
      <c r="L18" s="135"/>
    </row>
    <row r="19" spans="2:12" ht="42" customHeight="1">
      <c r="B19" s="301" t="s">
        <v>11</v>
      </c>
      <c r="C19" s="301"/>
      <c r="D19" s="301"/>
      <c r="E19" s="301"/>
      <c r="F19" s="301"/>
      <c r="G19" s="126" t="s">
        <v>12</v>
      </c>
      <c r="H19" s="136" t="s">
        <v>146</v>
      </c>
      <c r="I19" s="136" t="s">
        <v>13</v>
      </c>
      <c r="J19" s="137" t="s">
        <v>14</v>
      </c>
      <c r="K19" s="137" t="s">
        <v>15</v>
      </c>
      <c r="L19" s="137" t="s">
        <v>16</v>
      </c>
    </row>
    <row r="20" spans="2:12" ht="11.25">
      <c r="B20" s="314">
        <v>1</v>
      </c>
      <c r="C20" s="315"/>
      <c r="D20" s="315"/>
      <c r="E20" s="315"/>
      <c r="F20" s="315"/>
      <c r="G20" s="128">
        <v>2</v>
      </c>
      <c r="H20" s="128">
        <v>3</v>
      </c>
      <c r="I20" s="128">
        <v>4</v>
      </c>
      <c r="J20" s="128">
        <v>5</v>
      </c>
      <c r="K20" s="129" t="s">
        <v>17</v>
      </c>
      <c r="L20" s="129" t="s">
        <v>18</v>
      </c>
    </row>
    <row r="21" spans="2:12" ht="30" customHeight="1">
      <c r="B21" s="302" t="s">
        <v>26</v>
      </c>
      <c r="C21" s="303"/>
      <c r="D21" s="303"/>
      <c r="E21" s="303"/>
      <c r="F21" s="303"/>
      <c r="G21" s="20">
        <f>_xlfn.IFERROR(VLOOKUP("8",'FP0005PRV2'!$A$3:$F$8,3,FALSE),0)</f>
        <v>0</v>
      </c>
      <c r="H21" s="22">
        <f>_xlfn.IFERROR(VLOOKUP("8",'FP0005PRV2'!$A$3:$F$8,4,FALSE),0)</f>
        <v>0</v>
      </c>
      <c r="I21" s="22">
        <f>_xlfn.IFERROR(VLOOKUP("8",'FP0005PRV2'!$A$3:$F$8,5,FALSE),0)</f>
        <v>0</v>
      </c>
      <c r="J21" s="20">
        <f>_xlfn.IFERROR(VLOOKUP("8",'FP0005PRV2'!$A$3:$F$8,6,FALSE),0)</f>
        <v>0</v>
      </c>
      <c r="K21" s="138">
        <f aca="true" t="shared" si="2" ref="K21:K26">_xlfn.IFERROR(J21/G21*100,"")</f>
      </c>
      <c r="L21" s="138">
        <f aca="true" t="shared" si="3" ref="L21:L26">_xlfn.IFERROR(J21/I21*100,"")</f>
      </c>
    </row>
    <row r="22" spans="2:12" ht="30" customHeight="1">
      <c r="B22" s="302" t="s">
        <v>27</v>
      </c>
      <c r="C22" s="316"/>
      <c r="D22" s="316"/>
      <c r="E22" s="316"/>
      <c r="F22" s="316"/>
      <c r="G22" s="20">
        <f>_xlfn.IFERROR(VLOOKUP("5",'FP0005PRV2'!$A$3:$F$8,3,FALSE),0)</f>
        <v>0</v>
      </c>
      <c r="H22" s="22">
        <f>_xlfn.IFERROR(VLOOKUP("5",'FP0005PRV2'!$A$3:$F$8,4,FALSE),0)</f>
        <v>0</v>
      </c>
      <c r="I22" s="22">
        <f>_xlfn.IFERROR(VLOOKUP("5",'FP0005PRV2'!$A$3:$F$8,5,FALSE),0)</f>
        <v>0</v>
      </c>
      <c r="J22" s="20">
        <f>_xlfn.IFERROR(VLOOKUP("5",'FP0005PRV2'!$A$3:$F$8,6,FALSE),0)</f>
        <v>0</v>
      </c>
      <c r="K22" s="138">
        <f t="shared" si="2"/>
      </c>
      <c r="L22" s="138">
        <f t="shared" si="3"/>
      </c>
    </row>
    <row r="23" spans="2:12" ht="12.75">
      <c r="B23" s="319" t="s">
        <v>28</v>
      </c>
      <c r="C23" s="320"/>
      <c r="D23" s="320"/>
      <c r="E23" s="320"/>
      <c r="F23" s="321"/>
      <c r="G23" s="18">
        <f>G21-G22</f>
        <v>0</v>
      </c>
      <c r="H23" s="9">
        <f>H21-H22</f>
        <v>0</v>
      </c>
      <c r="I23" s="9">
        <f>I21-I22</f>
        <v>0</v>
      </c>
      <c r="J23" s="18">
        <f>J21-J22</f>
        <v>0</v>
      </c>
      <c r="K23" s="139">
        <f t="shared" si="2"/>
      </c>
      <c r="L23" s="139">
        <f t="shared" si="3"/>
      </c>
    </row>
    <row r="24" spans="2:12" ht="12.75">
      <c r="B24" s="302" t="s">
        <v>4</v>
      </c>
      <c r="C24" s="316"/>
      <c r="D24" s="316"/>
      <c r="E24" s="316"/>
      <c r="F24" s="316"/>
      <c r="G24" s="20"/>
      <c r="H24" s="22"/>
      <c r="I24" s="22"/>
      <c r="J24" s="20"/>
      <c r="K24" s="138">
        <f t="shared" si="2"/>
      </c>
      <c r="L24" s="138">
        <f t="shared" si="3"/>
      </c>
    </row>
    <row r="25" spans="2:12" ht="12.75">
      <c r="B25" s="302" t="s">
        <v>29</v>
      </c>
      <c r="C25" s="316"/>
      <c r="D25" s="316"/>
      <c r="E25" s="316"/>
      <c r="F25" s="316"/>
      <c r="G25" s="20"/>
      <c r="H25" s="22"/>
      <c r="I25" s="22"/>
      <c r="J25" s="20"/>
      <c r="K25" s="138">
        <f t="shared" si="2"/>
      </c>
      <c r="L25" s="138">
        <f t="shared" si="3"/>
      </c>
    </row>
    <row r="26" spans="2:12" ht="12.75">
      <c r="B26" s="319" t="s">
        <v>30</v>
      </c>
      <c r="C26" s="320"/>
      <c r="D26" s="320"/>
      <c r="E26" s="320"/>
      <c r="F26" s="321"/>
      <c r="G26" s="18">
        <f>+G23+G24+G25</f>
        <v>0</v>
      </c>
      <c r="H26" s="18">
        <f>+H23+H24+H25</f>
        <v>0</v>
      </c>
      <c r="I26" s="18">
        <f>+I23+I24+I25</f>
        <v>0</v>
      </c>
      <c r="J26" s="18">
        <f>+J23+J24+J25</f>
        <v>0</v>
      </c>
      <c r="K26" s="139">
        <f t="shared" si="2"/>
      </c>
      <c r="L26" s="139">
        <f t="shared" si="3"/>
      </c>
    </row>
    <row r="27" spans="2:12" ht="12.75">
      <c r="B27" s="322" t="s">
        <v>31</v>
      </c>
      <c r="C27" s="322"/>
      <c r="D27" s="322"/>
      <c r="E27" s="322"/>
      <c r="F27" s="322"/>
      <c r="G27" s="12">
        <f>+G16+G26</f>
        <v>0</v>
      </c>
      <c r="H27" s="12">
        <f>+H16+H26</f>
        <v>0</v>
      </c>
      <c r="I27" s="12">
        <f>+I16+I26</f>
        <v>0</v>
      </c>
      <c r="J27" s="12">
        <f>+J16+J26</f>
        <v>0</v>
      </c>
      <c r="K27" s="130"/>
      <c r="L27" s="130"/>
    </row>
    <row r="29" spans="2:12" ht="15">
      <c r="B29" s="140"/>
      <c r="C29" s="140"/>
      <c r="D29" s="140"/>
      <c r="E29" s="140"/>
      <c r="F29" s="140"/>
      <c r="G29" s="141"/>
      <c r="H29" s="142"/>
      <c r="I29" s="142"/>
      <c r="J29" s="141"/>
      <c r="K29" s="141"/>
      <c r="L29" s="141"/>
    </row>
    <row r="30" spans="2:12" ht="12.75">
      <c r="B30" s="317" t="s">
        <v>32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</row>
    <row r="31" spans="2:12" ht="12.75">
      <c r="B31" s="317" t="s">
        <v>33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</row>
    <row r="32" spans="2:12" ht="11.25">
      <c r="B32" s="317" t="s">
        <v>34</v>
      </c>
      <c r="C32" s="317"/>
      <c r="D32" s="317"/>
      <c r="E32" s="317"/>
      <c r="F32" s="317"/>
      <c r="G32" s="317"/>
      <c r="H32" s="317"/>
      <c r="I32" s="317"/>
      <c r="J32" s="317"/>
      <c r="K32" s="317"/>
      <c r="L32" s="317"/>
    </row>
    <row r="33" spans="2:12" ht="44.25" customHeight="1"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</row>
    <row r="34" spans="2:12" ht="11.25">
      <c r="B34" s="318" t="s">
        <v>35</v>
      </c>
      <c r="C34" s="318"/>
      <c r="D34" s="318"/>
      <c r="E34" s="318"/>
      <c r="F34" s="318"/>
      <c r="G34" s="318"/>
      <c r="H34" s="318"/>
      <c r="I34" s="318"/>
      <c r="J34" s="318"/>
      <c r="K34" s="318"/>
      <c r="L34" s="318"/>
    </row>
    <row r="35" spans="2:12" ht="20.25" customHeight="1"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</row>
  </sheetData>
  <sheetProtection/>
  <mergeCells count="26"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1:L1"/>
    <mergeCell ref="B3:L3"/>
    <mergeCell ref="B5:L5"/>
    <mergeCell ref="B7:F7"/>
    <mergeCell ref="B18:F18"/>
    <mergeCell ref="B19:F1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29"/>
  <sheetViews>
    <sheetView zoomScalePageLayoutView="0" workbookViewId="0" topLeftCell="A1">
      <selection activeCell="G21" sqref="G21"/>
    </sheetView>
  </sheetViews>
  <sheetFormatPr defaultColWidth="9.33203125" defaultRowHeight="11.25"/>
  <cols>
    <col min="1" max="1" width="9.33203125" style="2" customWidth="1"/>
    <col min="2" max="2" width="5.66015625" style="2" customWidth="1"/>
    <col min="3" max="3" width="6.5" style="2" customWidth="1"/>
    <col min="4" max="4" width="9.33203125" style="2" customWidth="1"/>
    <col min="5" max="5" width="56.66015625" style="2" bestFit="1" customWidth="1"/>
    <col min="6" max="6" width="34.33203125" style="2" customWidth="1"/>
    <col min="7" max="8" width="24.16015625" style="2" customWidth="1"/>
    <col min="9" max="9" width="31" style="2" customWidth="1"/>
    <col min="10" max="11" width="15.66015625" style="2" customWidth="1"/>
    <col min="12" max="51" width="9.16015625" style="19" customWidth="1"/>
  </cols>
  <sheetData>
    <row r="1" spans="1:51" s="163" customFormat="1" ht="18">
      <c r="A1" s="31"/>
      <c r="B1" s="31"/>
      <c r="C1" s="31"/>
      <c r="D1" s="31"/>
      <c r="E1" s="145"/>
      <c r="F1" s="145"/>
      <c r="G1" s="146"/>
      <c r="H1" s="146"/>
      <c r="I1" s="145"/>
      <c r="J1" s="145"/>
      <c r="K1" s="145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</row>
    <row r="2" spans="1:51" s="163" customFormat="1" ht="18">
      <c r="A2" s="324" t="s">
        <v>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</row>
    <row r="3" spans="1:51" s="163" customFormat="1" ht="18">
      <c r="A3" s="31"/>
      <c r="B3" s="31"/>
      <c r="C3" s="31"/>
      <c r="D3" s="31"/>
      <c r="E3" s="145"/>
      <c r="F3" s="145"/>
      <c r="G3" s="146"/>
      <c r="H3" s="146"/>
      <c r="I3" s="145"/>
      <c r="J3" s="145"/>
      <c r="K3" s="145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</row>
    <row r="4" spans="1:51" s="163" customFormat="1" ht="18">
      <c r="A4" s="324" t="s">
        <v>62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</row>
    <row r="5" spans="1:51" s="163" customFormat="1" ht="18">
      <c r="A5" s="31"/>
      <c r="B5" s="31"/>
      <c r="C5" s="31"/>
      <c r="D5" s="31"/>
      <c r="E5" s="145"/>
      <c r="F5" s="145"/>
      <c r="G5" s="146"/>
      <c r="H5" s="146"/>
      <c r="I5" s="145"/>
      <c r="J5" s="145"/>
      <c r="K5" s="145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</row>
    <row r="6" spans="1:51" s="163" customFormat="1" ht="18">
      <c r="A6" s="324" t="s">
        <v>63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</row>
    <row r="7" spans="1:51" s="163" customFormat="1" ht="18">
      <c r="A7" s="31"/>
      <c r="B7" s="31"/>
      <c r="C7" s="31"/>
      <c r="D7" s="31"/>
      <c r="E7" s="145"/>
      <c r="F7" s="145"/>
      <c r="G7" s="146"/>
      <c r="H7" s="146"/>
      <c r="I7" s="145"/>
      <c r="J7" s="145"/>
      <c r="K7" s="145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</row>
    <row r="8" spans="1:40" s="164" customFormat="1" ht="58.5" customHeight="1">
      <c r="A8" s="325" t="s">
        <v>11</v>
      </c>
      <c r="B8" s="326"/>
      <c r="C8" s="326"/>
      <c r="D8" s="326"/>
      <c r="E8" s="327"/>
      <c r="F8" s="147" t="s">
        <v>140</v>
      </c>
      <c r="G8" s="147" t="s">
        <v>146</v>
      </c>
      <c r="H8" s="147" t="s">
        <v>13</v>
      </c>
      <c r="I8" s="147" t="s">
        <v>141</v>
      </c>
      <c r="J8" s="147" t="s">
        <v>15</v>
      </c>
      <c r="K8" s="147" t="s">
        <v>16</v>
      </c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</row>
    <row r="9" spans="1:40" s="164" customFormat="1" ht="15" customHeight="1">
      <c r="A9" s="328">
        <v>1</v>
      </c>
      <c r="B9" s="329"/>
      <c r="C9" s="329"/>
      <c r="D9" s="329"/>
      <c r="E9" s="330"/>
      <c r="F9" s="148">
        <v>2</v>
      </c>
      <c r="G9" s="148">
        <v>3</v>
      </c>
      <c r="H9" s="148">
        <v>4</v>
      </c>
      <c r="I9" s="148">
        <v>5</v>
      </c>
      <c r="J9" s="148" t="s">
        <v>17</v>
      </c>
      <c r="K9" s="148" t="s">
        <v>18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</row>
    <row r="10" spans="1:51" s="163" customFormat="1" ht="15" customHeight="1">
      <c r="A10" s="33"/>
      <c r="B10" s="34"/>
      <c r="C10" s="34"/>
      <c r="D10" s="34"/>
      <c r="E10" s="35" t="s">
        <v>64</v>
      </c>
      <c r="F10" s="149">
        <f>F13</f>
        <v>68091.04000000001</v>
      </c>
      <c r="G10" s="150">
        <f>G13</f>
        <v>218629</v>
      </c>
      <c r="H10" s="150">
        <f>H13</f>
        <v>218629</v>
      </c>
      <c r="I10" s="149">
        <f>I13</f>
        <v>63741.16</v>
      </c>
      <c r="J10" s="149">
        <f>SUM(I10/F10)*100</f>
        <v>93.61167049291653</v>
      </c>
      <c r="K10" s="149">
        <f aca="true" t="shared" si="0" ref="K10:K15">SUM(I10/H10)*100</f>
        <v>29.154942848386995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</row>
    <row r="11" spans="1:51" s="163" customFormat="1" ht="15" customHeight="1" hidden="1">
      <c r="A11" s="36"/>
      <c r="B11" s="37"/>
      <c r="C11" s="37"/>
      <c r="D11" s="37"/>
      <c r="E11" s="38" t="s">
        <v>5</v>
      </c>
      <c r="F11" s="39" t="s">
        <v>49</v>
      </c>
      <c r="G11" s="40" t="s">
        <v>54</v>
      </c>
      <c r="H11" s="40" t="s">
        <v>54</v>
      </c>
      <c r="I11" s="39" t="s">
        <v>49</v>
      </c>
      <c r="J11" s="149" t="e">
        <f aca="true" t="shared" si="1" ref="J11:J17">SUM(I11/F11)*100</f>
        <v>#VALUE!</v>
      </c>
      <c r="K11" s="149" t="e">
        <f t="shared" si="0"/>
        <v>#VALUE!</v>
      </c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</row>
    <row r="12" spans="1:51" s="163" customFormat="1" ht="15" customHeight="1" hidden="1">
      <c r="A12" s="36"/>
      <c r="B12" s="37"/>
      <c r="C12" s="37"/>
      <c r="D12" s="37"/>
      <c r="E12" s="38" t="s">
        <v>5</v>
      </c>
      <c r="F12" s="41" t="s">
        <v>6</v>
      </c>
      <c r="G12" s="42" t="s">
        <v>5</v>
      </c>
      <c r="H12" s="42" t="s">
        <v>5</v>
      </c>
      <c r="I12" s="41" t="s">
        <v>6</v>
      </c>
      <c r="J12" s="149" t="e">
        <f t="shared" si="1"/>
        <v>#VALUE!</v>
      </c>
      <c r="K12" s="149" t="e">
        <f t="shared" si="0"/>
        <v>#VALUE!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</row>
    <row r="13" spans="1:51" s="163" customFormat="1" ht="15" customHeight="1">
      <c r="A13" s="43">
        <v>6</v>
      </c>
      <c r="B13" s="44"/>
      <c r="C13" s="44"/>
      <c r="D13" s="44"/>
      <c r="E13" s="45" t="s">
        <v>65</v>
      </c>
      <c r="F13" s="151">
        <f aca="true" t="shared" si="2" ref="F13:I14">F14</f>
        <v>68091.04000000001</v>
      </c>
      <c r="G13" s="152">
        <f t="shared" si="2"/>
        <v>218629</v>
      </c>
      <c r="H13" s="152">
        <f t="shared" si="2"/>
        <v>218629</v>
      </c>
      <c r="I13" s="151">
        <f t="shared" si="2"/>
        <v>63741.16</v>
      </c>
      <c r="J13" s="149">
        <f t="shared" si="1"/>
        <v>93.61167049291653</v>
      </c>
      <c r="K13" s="149">
        <f t="shared" si="0"/>
        <v>29.154942848386995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</row>
    <row r="14" spans="1:51" s="163" customFormat="1" ht="15" customHeight="1">
      <c r="A14" s="78"/>
      <c r="B14" s="46">
        <v>67</v>
      </c>
      <c r="C14" s="46"/>
      <c r="D14" s="46"/>
      <c r="E14" s="47" t="s">
        <v>66</v>
      </c>
      <c r="F14" s="153">
        <f t="shared" si="2"/>
        <v>68091.04000000001</v>
      </c>
      <c r="G14" s="154">
        <f t="shared" si="2"/>
        <v>218629</v>
      </c>
      <c r="H14" s="154">
        <f t="shared" si="2"/>
        <v>218629</v>
      </c>
      <c r="I14" s="153">
        <f t="shared" si="2"/>
        <v>63741.16</v>
      </c>
      <c r="J14" s="155">
        <f t="shared" si="1"/>
        <v>93.61167049291653</v>
      </c>
      <c r="K14" s="155">
        <f t="shared" si="0"/>
        <v>29.154942848386995</v>
      </c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</row>
    <row r="15" spans="1:51" s="163" customFormat="1" ht="15" customHeight="1">
      <c r="A15" s="78"/>
      <c r="B15" s="46"/>
      <c r="C15" s="48">
        <v>671</v>
      </c>
      <c r="D15" s="46"/>
      <c r="E15" s="47" t="s">
        <v>66</v>
      </c>
      <c r="F15" s="153">
        <f>SUM(F16+F17)</f>
        <v>68091.04000000001</v>
      </c>
      <c r="G15" s="154">
        <v>218629</v>
      </c>
      <c r="H15" s="154">
        <v>218629</v>
      </c>
      <c r="I15" s="153">
        <f>SUM(I16+I17)</f>
        <v>63741.16</v>
      </c>
      <c r="J15" s="155">
        <f>SUM(I15/F15)*100</f>
        <v>93.61167049291653</v>
      </c>
      <c r="K15" s="155">
        <f t="shared" si="0"/>
        <v>29.154942848386995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</row>
    <row r="16" spans="1:51" s="163" customFormat="1" ht="15" customHeight="1">
      <c r="A16" s="78"/>
      <c r="B16" s="46"/>
      <c r="C16" s="46"/>
      <c r="D16" s="48">
        <v>6711</v>
      </c>
      <c r="E16" s="47" t="s">
        <v>67</v>
      </c>
      <c r="F16" s="153">
        <v>67872.6</v>
      </c>
      <c r="G16" s="154"/>
      <c r="H16" s="154"/>
      <c r="I16" s="153">
        <v>62559.36</v>
      </c>
      <c r="J16" s="155">
        <f t="shared" si="1"/>
        <v>92.1717452992813</v>
      </c>
      <c r="K16" s="155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</row>
    <row r="17" spans="1:51" s="163" customFormat="1" ht="15" customHeight="1">
      <c r="A17" s="78"/>
      <c r="B17" s="46"/>
      <c r="C17" s="46"/>
      <c r="D17" s="48">
        <v>6712</v>
      </c>
      <c r="E17" s="49" t="s">
        <v>67</v>
      </c>
      <c r="F17" s="153">
        <v>218.44</v>
      </c>
      <c r="G17" s="154"/>
      <c r="H17" s="154"/>
      <c r="I17" s="153">
        <v>1181.8</v>
      </c>
      <c r="J17" s="155">
        <f t="shared" si="1"/>
        <v>541.018128547885</v>
      </c>
      <c r="K17" s="155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</row>
    <row r="18" spans="1:51" s="163" customFormat="1" ht="15" customHeight="1">
      <c r="A18" s="79"/>
      <c r="B18" s="50"/>
      <c r="C18" s="50"/>
      <c r="D18" s="51">
        <v>6714</v>
      </c>
      <c r="E18" s="52" t="s">
        <v>93</v>
      </c>
      <c r="F18" s="156"/>
      <c r="G18" s="157"/>
      <c r="H18" s="157"/>
      <c r="I18" s="158"/>
      <c r="J18" s="158"/>
      <c r="K18" s="159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</row>
    <row r="19" spans="1:51" s="163" customFormat="1" ht="12.75">
      <c r="A19" s="44"/>
      <c r="B19" s="46"/>
      <c r="C19" s="46"/>
      <c r="D19" s="53"/>
      <c r="E19" s="54"/>
      <c r="F19" s="160"/>
      <c r="G19" s="161"/>
      <c r="H19" s="161"/>
      <c r="I19" s="162"/>
      <c r="J19" s="162"/>
      <c r="K19" s="162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</row>
    <row r="20" spans="1:11" ht="12.75">
      <c r="A20" s="55"/>
      <c r="B20" s="55"/>
      <c r="C20" s="55"/>
      <c r="D20" s="55"/>
      <c r="E20" s="54"/>
      <c r="F20" s="160"/>
      <c r="G20" s="161"/>
      <c r="H20" s="161"/>
      <c r="I20" s="162"/>
      <c r="J20" s="162"/>
      <c r="K20" s="162"/>
    </row>
    <row r="21" spans="1:11" ht="57" customHeight="1">
      <c r="A21" s="331" t="s">
        <v>11</v>
      </c>
      <c r="B21" s="331"/>
      <c r="C21" s="331"/>
      <c r="D21" s="331"/>
      <c r="E21" s="331"/>
      <c r="F21" s="147" t="s">
        <v>140</v>
      </c>
      <c r="G21" s="147" t="s">
        <v>147</v>
      </c>
      <c r="H21" s="147" t="s">
        <v>13</v>
      </c>
      <c r="I21" s="147" t="s">
        <v>141</v>
      </c>
      <c r="J21" s="147" t="s">
        <v>15</v>
      </c>
      <c r="K21" s="147" t="s">
        <v>16</v>
      </c>
    </row>
    <row r="22" spans="1:51" s="2" customFormat="1" ht="17.25" customHeight="1">
      <c r="A22" s="323">
        <v>1</v>
      </c>
      <c r="B22" s="323"/>
      <c r="C22" s="323"/>
      <c r="D22" s="323"/>
      <c r="E22" s="323"/>
      <c r="F22" s="148">
        <v>2</v>
      </c>
      <c r="G22" s="148">
        <v>3</v>
      </c>
      <c r="H22" s="148">
        <v>4</v>
      </c>
      <c r="I22" s="148">
        <v>5</v>
      </c>
      <c r="J22" s="148" t="s">
        <v>17</v>
      </c>
      <c r="K22" s="148" t="s">
        <v>18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</row>
    <row r="23" spans="1:11" ht="15" customHeight="1">
      <c r="A23" s="80"/>
      <c r="B23" s="80"/>
      <c r="C23" s="80"/>
      <c r="D23" s="80"/>
      <c r="E23" s="81" t="s">
        <v>68</v>
      </c>
      <c r="F23" s="151">
        <f>F24+F52</f>
        <v>68091.04000000001</v>
      </c>
      <c r="G23" s="151">
        <f>G24+G52</f>
        <v>218629</v>
      </c>
      <c r="H23" s="151">
        <f>H24+H52</f>
        <v>218629</v>
      </c>
      <c r="I23" s="151">
        <f>I24+I52</f>
        <v>63741.16</v>
      </c>
      <c r="J23" s="172">
        <f>SUM(I23/F23)*100</f>
        <v>93.61167049291653</v>
      </c>
      <c r="K23" s="172">
        <f>SUM(I23/H23)*100</f>
        <v>29.154942848386995</v>
      </c>
    </row>
    <row r="24" spans="1:11" ht="15" customHeight="1">
      <c r="A24" s="84">
        <v>3</v>
      </c>
      <c r="B24" s="85"/>
      <c r="C24" s="85"/>
      <c r="D24" s="85"/>
      <c r="E24" s="86" t="s">
        <v>46</v>
      </c>
      <c r="F24" s="172">
        <v>67872.6</v>
      </c>
      <c r="G24" s="173">
        <v>212521</v>
      </c>
      <c r="H24" s="173">
        <v>212521</v>
      </c>
      <c r="I24" s="172">
        <v>62559.36</v>
      </c>
      <c r="J24" s="172">
        <f aca="true" t="shared" si="3" ref="J24:J55">SUM(I24/F24)*100</f>
        <v>92.1717452992813</v>
      </c>
      <c r="K24" s="172">
        <f>SUM(I24/H24)*100</f>
        <v>29.43678977606919</v>
      </c>
    </row>
    <row r="25" spans="1:11" ht="15" customHeight="1">
      <c r="A25" s="85"/>
      <c r="B25" s="87">
        <v>31</v>
      </c>
      <c r="C25" s="85"/>
      <c r="D25" s="85"/>
      <c r="E25" s="88" t="s">
        <v>69</v>
      </c>
      <c r="F25" s="174">
        <v>63804.88</v>
      </c>
      <c r="G25" s="175">
        <v>163914</v>
      </c>
      <c r="H25" s="175">
        <v>163914</v>
      </c>
      <c r="I25" s="174">
        <v>51229.21</v>
      </c>
      <c r="J25" s="174">
        <f t="shared" si="3"/>
        <v>80.29042606145487</v>
      </c>
      <c r="K25" s="172">
        <f>SUM(I25/H25)*100</f>
        <v>31.253712312554143</v>
      </c>
    </row>
    <row r="26" spans="1:11" ht="15" customHeight="1">
      <c r="A26" s="85"/>
      <c r="B26" s="85"/>
      <c r="C26" s="85">
        <v>311</v>
      </c>
      <c r="D26" s="85"/>
      <c r="E26" s="88" t="s">
        <v>70</v>
      </c>
      <c r="F26" s="174">
        <v>54597.26</v>
      </c>
      <c r="G26" s="176"/>
      <c r="H26" s="176"/>
      <c r="I26" s="174">
        <v>43336.24</v>
      </c>
      <c r="J26" s="174">
        <f t="shared" si="3"/>
        <v>79.37438618714565</v>
      </c>
      <c r="K26" s="172"/>
    </row>
    <row r="27" spans="1:11" ht="15" customHeight="1">
      <c r="A27" s="85"/>
      <c r="B27" s="85"/>
      <c r="C27" s="85"/>
      <c r="D27" s="85">
        <v>3111</v>
      </c>
      <c r="E27" s="88" t="s">
        <v>71</v>
      </c>
      <c r="F27" s="174">
        <v>52673.31</v>
      </c>
      <c r="G27" s="176"/>
      <c r="H27" s="176"/>
      <c r="I27" s="174">
        <v>42961.6</v>
      </c>
      <c r="J27" s="174">
        <f t="shared" si="3"/>
        <v>81.56237001244084</v>
      </c>
      <c r="K27" s="172"/>
    </row>
    <row r="28" spans="1:11" ht="15" customHeight="1">
      <c r="A28" s="85"/>
      <c r="B28" s="85"/>
      <c r="C28" s="85"/>
      <c r="D28" s="85">
        <v>3113</v>
      </c>
      <c r="E28" s="88" t="s">
        <v>72</v>
      </c>
      <c r="F28" s="174">
        <v>1923.95</v>
      </c>
      <c r="G28" s="176"/>
      <c r="H28" s="176"/>
      <c r="I28" s="174">
        <v>374.64</v>
      </c>
      <c r="J28" s="174">
        <f t="shared" si="3"/>
        <v>19.472439512461342</v>
      </c>
      <c r="K28" s="172"/>
    </row>
    <row r="29" spans="1:11" ht="15" customHeight="1">
      <c r="A29" s="85"/>
      <c r="B29" s="85"/>
      <c r="C29" s="85">
        <v>312</v>
      </c>
      <c r="D29" s="85"/>
      <c r="E29" s="88" t="s">
        <v>73</v>
      </c>
      <c r="F29" s="174">
        <v>199.08</v>
      </c>
      <c r="G29" s="176"/>
      <c r="H29" s="176"/>
      <c r="I29" s="174">
        <v>742.53</v>
      </c>
      <c r="J29" s="174">
        <f t="shared" si="3"/>
        <v>372.9807112718505</v>
      </c>
      <c r="K29" s="172"/>
    </row>
    <row r="30" spans="1:11" ht="15" customHeight="1">
      <c r="A30" s="85"/>
      <c r="B30" s="85"/>
      <c r="C30" s="85"/>
      <c r="D30" s="85">
        <v>3121</v>
      </c>
      <c r="E30" s="88" t="s">
        <v>73</v>
      </c>
      <c r="F30" s="174">
        <v>199.08</v>
      </c>
      <c r="G30" s="176"/>
      <c r="H30" s="176"/>
      <c r="I30" s="174">
        <v>742.53</v>
      </c>
      <c r="J30" s="174">
        <f t="shared" si="3"/>
        <v>372.9807112718505</v>
      </c>
      <c r="K30" s="172"/>
    </row>
    <row r="31" spans="1:11" ht="15" customHeight="1">
      <c r="A31" s="85"/>
      <c r="B31" s="85"/>
      <c r="C31" s="85">
        <v>313</v>
      </c>
      <c r="D31" s="85"/>
      <c r="E31" s="88" t="s">
        <v>74</v>
      </c>
      <c r="F31" s="174">
        <v>9008.54</v>
      </c>
      <c r="G31" s="176"/>
      <c r="H31" s="176"/>
      <c r="I31" s="174">
        <v>7150.44</v>
      </c>
      <c r="J31" s="174">
        <f t="shared" si="3"/>
        <v>79.37401621128394</v>
      </c>
      <c r="K31" s="172"/>
    </row>
    <row r="32" spans="1:11" ht="15" customHeight="1">
      <c r="A32" s="85"/>
      <c r="B32" s="85"/>
      <c r="C32" s="85"/>
      <c r="D32" s="85">
        <v>3132</v>
      </c>
      <c r="E32" s="88" t="s">
        <v>75</v>
      </c>
      <c r="F32" s="174">
        <v>9008.54</v>
      </c>
      <c r="G32" s="176"/>
      <c r="H32" s="176"/>
      <c r="I32" s="174">
        <v>7150.44</v>
      </c>
      <c r="J32" s="174">
        <f t="shared" si="3"/>
        <v>79.37401621128394</v>
      </c>
      <c r="K32" s="172"/>
    </row>
    <row r="33" spans="1:11" ht="15" customHeight="1">
      <c r="A33" s="85"/>
      <c r="B33" s="87">
        <v>32</v>
      </c>
      <c r="C33" s="85"/>
      <c r="D33" s="85"/>
      <c r="E33" s="88" t="s">
        <v>76</v>
      </c>
      <c r="F33" s="174">
        <v>4067.66</v>
      </c>
      <c r="G33" s="175">
        <v>48590</v>
      </c>
      <c r="H33" s="175">
        <v>48590</v>
      </c>
      <c r="I33" s="174">
        <v>11330.15</v>
      </c>
      <c r="J33" s="174">
        <f t="shared" si="3"/>
        <v>278.54220854250354</v>
      </c>
      <c r="K33" s="172">
        <f>SUM(I33/H33)*100</f>
        <v>23.31786375797489</v>
      </c>
    </row>
    <row r="34" spans="1:11" ht="15" customHeight="1">
      <c r="A34" s="85"/>
      <c r="B34" s="85"/>
      <c r="C34" s="85">
        <v>321</v>
      </c>
      <c r="D34" s="85"/>
      <c r="E34" s="88" t="s">
        <v>77</v>
      </c>
      <c r="F34" s="174">
        <v>1501.76</v>
      </c>
      <c r="G34" s="176"/>
      <c r="H34" s="176"/>
      <c r="I34" s="174">
        <v>557.32</v>
      </c>
      <c r="J34" s="174">
        <f t="shared" si="3"/>
        <v>37.11112294907309</v>
      </c>
      <c r="K34" s="172"/>
    </row>
    <row r="35" spans="1:11" ht="15" customHeight="1">
      <c r="A35" s="85"/>
      <c r="B35" s="85"/>
      <c r="C35" s="85"/>
      <c r="D35" s="85">
        <v>3211</v>
      </c>
      <c r="E35" s="88" t="s">
        <v>78</v>
      </c>
      <c r="F35" s="174">
        <v>477.8</v>
      </c>
      <c r="G35" s="176"/>
      <c r="H35" s="176"/>
      <c r="I35" s="174">
        <v>326.38</v>
      </c>
      <c r="J35" s="174">
        <f t="shared" si="3"/>
        <v>68.30891586437839</v>
      </c>
      <c r="K35" s="172"/>
    </row>
    <row r="36" spans="1:11" ht="15" customHeight="1">
      <c r="A36" s="85"/>
      <c r="B36" s="85"/>
      <c r="C36" s="85"/>
      <c r="D36" s="85">
        <v>3212</v>
      </c>
      <c r="E36" s="88" t="s">
        <v>79</v>
      </c>
      <c r="F36" s="174">
        <v>230.94</v>
      </c>
      <c r="G36" s="176"/>
      <c r="H36" s="176"/>
      <c r="I36" s="174">
        <v>230.94</v>
      </c>
      <c r="J36" s="174">
        <f t="shared" si="3"/>
        <v>100</v>
      </c>
      <c r="K36" s="172"/>
    </row>
    <row r="37" spans="1:11" ht="15" customHeight="1">
      <c r="A37" s="85"/>
      <c r="B37" s="85"/>
      <c r="C37" s="85"/>
      <c r="D37" s="85">
        <v>3213</v>
      </c>
      <c r="E37" s="88" t="s">
        <v>80</v>
      </c>
      <c r="F37" s="174">
        <v>793.02</v>
      </c>
      <c r="G37" s="176"/>
      <c r="H37" s="176"/>
      <c r="I37" s="176"/>
      <c r="J37" s="174"/>
      <c r="K37" s="172"/>
    </row>
    <row r="38" spans="1:11" ht="15" customHeight="1">
      <c r="A38" s="85"/>
      <c r="B38" s="85"/>
      <c r="C38" s="85">
        <v>322</v>
      </c>
      <c r="D38" s="85"/>
      <c r="E38" s="88" t="s">
        <v>81</v>
      </c>
      <c r="F38" s="174">
        <v>1400.21</v>
      </c>
      <c r="G38" s="176"/>
      <c r="H38" s="176"/>
      <c r="I38" s="174">
        <v>1609.24</v>
      </c>
      <c r="J38" s="174">
        <f t="shared" si="3"/>
        <v>114.92847501446211</v>
      </c>
      <c r="K38" s="172"/>
    </row>
    <row r="39" spans="1:11" ht="15" customHeight="1">
      <c r="A39" s="85"/>
      <c r="B39" s="85"/>
      <c r="C39" s="85"/>
      <c r="D39" s="85">
        <v>3221</v>
      </c>
      <c r="E39" s="88" t="s">
        <v>82</v>
      </c>
      <c r="F39" s="174">
        <v>1400.21</v>
      </c>
      <c r="G39" s="176"/>
      <c r="H39" s="176"/>
      <c r="I39" s="174">
        <v>1609.24</v>
      </c>
      <c r="J39" s="174">
        <f t="shared" si="3"/>
        <v>114.92847501446211</v>
      </c>
      <c r="K39" s="172"/>
    </row>
    <row r="40" spans="1:11" ht="15" customHeight="1">
      <c r="A40" s="85"/>
      <c r="B40" s="85"/>
      <c r="C40" s="85">
        <v>323</v>
      </c>
      <c r="D40" s="85"/>
      <c r="E40" s="88" t="s">
        <v>83</v>
      </c>
      <c r="F40" s="174">
        <v>1057.47</v>
      </c>
      <c r="G40" s="176"/>
      <c r="H40" s="176"/>
      <c r="I40" s="174">
        <v>8439.09</v>
      </c>
      <c r="J40" s="174">
        <f t="shared" si="3"/>
        <v>798.0453346194219</v>
      </c>
      <c r="K40" s="172"/>
    </row>
    <row r="41" spans="1:11" ht="15" customHeight="1">
      <c r="A41" s="85"/>
      <c r="B41" s="85"/>
      <c r="C41" s="85"/>
      <c r="D41" s="85">
        <v>3231</v>
      </c>
      <c r="E41" s="88" t="s">
        <v>84</v>
      </c>
      <c r="F41" s="174">
        <v>374.4</v>
      </c>
      <c r="G41" s="176"/>
      <c r="H41" s="176"/>
      <c r="I41" s="174">
        <v>313.37</v>
      </c>
      <c r="J41" s="174">
        <f t="shared" si="3"/>
        <v>83.69925213675215</v>
      </c>
      <c r="K41" s="172"/>
    </row>
    <row r="42" spans="1:11" ht="15" customHeight="1">
      <c r="A42" s="85"/>
      <c r="B42" s="85"/>
      <c r="C42" s="85"/>
      <c r="D42" s="85">
        <v>3233</v>
      </c>
      <c r="E42" s="88" t="s">
        <v>94</v>
      </c>
      <c r="F42" s="174">
        <v>409.33</v>
      </c>
      <c r="G42" s="176"/>
      <c r="H42" s="176"/>
      <c r="I42" s="174">
        <v>370.76</v>
      </c>
      <c r="J42" s="174">
        <f t="shared" si="3"/>
        <v>90.5772848313097</v>
      </c>
      <c r="K42" s="172"/>
    </row>
    <row r="43" spans="1:11" ht="15" customHeight="1">
      <c r="A43" s="85"/>
      <c r="B43" s="85"/>
      <c r="C43" s="85"/>
      <c r="D43" s="85">
        <v>3237</v>
      </c>
      <c r="E43" s="88" t="s">
        <v>95</v>
      </c>
      <c r="F43" s="174">
        <v>199.08</v>
      </c>
      <c r="G43" s="176"/>
      <c r="H43" s="176"/>
      <c r="I43" s="174">
        <v>7745</v>
      </c>
      <c r="J43" s="174">
        <f t="shared" si="3"/>
        <v>3890.3958207755672</v>
      </c>
      <c r="K43" s="172"/>
    </row>
    <row r="44" spans="1:11" ht="15" customHeight="1">
      <c r="A44" s="85"/>
      <c r="B44" s="85"/>
      <c r="C44" s="85"/>
      <c r="D44" s="85">
        <v>3238</v>
      </c>
      <c r="E44" s="88" t="s">
        <v>85</v>
      </c>
      <c r="F44" s="174">
        <v>74.66</v>
      </c>
      <c r="G44" s="176"/>
      <c r="H44" s="176"/>
      <c r="I44" s="174">
        <v>9.96</v>
      </c>
      <c r="J44" s="174">
        <f t="shared" si="3"/>
        <v>13.340476828288242</v>
      </c>
      <c r="K44" s="172"/>
    </row>
    <row r="45" spans="1:11" ht="15" customHeight="1">
      <c r="A45" s="85"/>
      <c r="B45" s="85"/>
      <c r="C45" s="85">
        <v>324</v>
      </c>
      <c r="D45" s="85"/>
      <c r="E45" s="88" t="s">
        <v>97</v>
      </c>
      <c r="F45" s="174">
        <v>55.13</v>
      </c>
      <c r="G45" s="176"/>
      <c r="H45" s="176"/>
      <c r="I45" s="174">
        <v>442</v>
      </c>
      <c r="J45" s="174">
        <f t="shared" si="3"/>
        <v>801.7413386540903</v>
      </c>
      <c r="K45" s="172"/>
    </row>
    <row r="46" spans="1:11" ht="15" customHeight="1">
      <c r="A46" s="85"/>
      <c r="B46" s="85"/>
      <c r="C46" s="85"/>
      <c r="D46" s="85">
        <v>3241</v>
      </c>
      <c r="E46" s="88" t="s">
        <v>97</v>
      </c>
      <c r="F46" s="174">
        <v>55.13</v>
      </c>
      <c r="G46" s="176"/>
      <c r="H46" s="176"/>
      <c r="I46" s="174">
        <v>442</v>
      </c>
      <c r="J46" s="174">
        <f t="shared" si="3"/>
        <v>801.7413386540903</v>
      </c>
      <c r="K46" s="172"/>
    </row>
    <row r="47" spans="1:11" ht="15" customHeight="1">
      <c r="A47" s="85"/>
      <c r="B47" s="85"/>
      <c r="C47" s="85">
        <v>329</v>
      </c>
      <c r="D47" s="85"/>
      <c r="E47" s="88" t="s">
        <v>86</v>
      </c>
      <c r="F47" s="174">
        <v>53.09</v>
      </c>
      <c r="G47" s="176"/>
      <c r="H47" s="176"/>
      <c r="I47" s="174">
        <v>282.5</v>
      </c>
      <c r="J47" s="174">
        <f t="shared" si="3"/>
        <v>532.1152759465059</v>
      </c>
      <c r="K47" s="172"/>
    </row>
    <row r="48" spans="1:11" ht="15" customHeight="1">
      <c r="A48" s="85"/>
      <c r="B48" s="85"/>
      <c r="C48" s="85"/>
      <c r="D48" s="85">
        <v>3293</v>
      </c>
      <c r="E48" s="88" t="s">
        <v>87</v>
      </c>
      <c r="F48" s="174">
        <v>53.09</v>
      </c>
      <c r="G48" s="176"/>
      <c r="H48" s="176"/>
      <c r="I48" s="174">
        <v>282.5</v>
      </c>
      <c r="J48" s="174">
        <f t="shared" si="3"/>
        <v>532.1152759465059</v>
      </c>
      <c r="K48" s="172"/>
    </row>
    <row r="49" spans="1:11" ht="15" customHeight="1">
      <c r="A49" s="85"/>
      <c r="B49" s="87">
        <v>34</v>
      </c>
      <c r="C49" s="85"/>
      <c r="D49" s="85"/>
      <c r="E49" s="88" t="s">
        <v>88</v>
      </c>
      <c r="F49" s="174">
        <v>0.06</v>
      </c>
      <c r="G49" s="175">
        <v>17</v>
      </c>
      <c r="H49" s="175">
        <v>17</v>
      </c>
      <c r="I49" s="176"/>
      <c r="J49" s="174"/>
      <c r="K49" s="172"/>
    </row>
    <row r="50" spans="1:11" ht="15" customHeight="1">
      <c r="A50" s="85"/>
      <c r="B50" s="87"/>
      <c r="C50" s="85">
        <v>343</v>
      </c>
      <c r="D50" s="85"/>
      <c r="E50" s="88" t="s">
        <v>89</v>
      </c>
      <c r="F50" s="174">
        <v>0.06</v>
      </c>
      <c r="G50" s="176"/>
      <c r="H50" s="176"/>
      <c r="I50" s="176"/>
      <c r="J50" s="174"/>
      <c r="K50" s="172"/>
    </row>
    <row r="51" spans="1:11" ht="15" customHeight="1">
      <c r="A51" s="85"/>
      <c r="B51" s="87"/>
      <c r="C51" s="85"/>
      <c r="D51" s="85">
        <v>3433</v>
      </c>
      <c r="E51" s="88" t="s">
        <v>90</v>
      </c>
      <c r="F51" s="174">
        <v>0.06</v>
      </c>
      <c r="G51" s="176"/>
      <c r="H51" s="176"/>
      <c r="I51" s="176"/>
      <c r="J51" s="174"/>
      <c r="K51" s="172"/>
    </row>
    <row r="52" spans="1:11" ht="15" customHeight="1">
      <c r="A52" s="84">
        <v>4</v>
      </c>
      <c r="B52" s="84"/>
      <c r="C52" s="91"/>
      <c r="D52" s="91"/>
      <c r="E52" s="86" t="s">
        <v>48</v>
      </c>
      <c r="F52" s="172">
        <v>218.44</v>
      </c>
      <c r="G52" s="173">
        <v>6108</v>
      </c>
      <c r="H52" s="173">
        <v>6108</v>
      </c>
      <c r="I52" s="172">
        <v>1181.8</v>
      </c>
      <c r="J52" s="174">
        <f t="shared" si="3"/>
        <v>541.018128547885</v>
      </c>
      <c r="K52" s="172">
        <f>SUM(I52/H52)*100</f>
        <v>19.348395546823838</v>
      </c>
    </row>
    <row r="53" spans="1:11" ht="15" customHeight="1">
      <c r="A53" s="85"/>
      <c r="B53" s="87">
        <v>42</v>
      </c>
      <c r="C53" s="85"/>
      <c r="D53" s="85"/>
      <c r="E53" s="88" t="s">
        <v>91</v>
      </c>
      <c r="F53" s="174">
        <v>218.44</v>
      </c>
      <c r="G53" s="175">
        <v>6108</v>
      </c>
      <c r="H53" s="175">
        <v>6108</v>
      </c>
      <c r="I53" s="174">
        <v>1181.8</v>
      </c>
      <c r="J53" s="174">
        <f t="shared" si="3"/>
        <v>541.018128547885</v>
      </c>
      <c r="K53" s="172">
        <f>SUM(I53/H53)*100</f>
        <v>19.348395546823838</v>
      </c>
    </row>
    <row r="54" spans="1:11" ht="15" customHeight="1">
      <c r="A54" s="85"/>
      <c r="B54" s="85"/>
      <c r="C54" s="85">
        <v>422</v>
      </c>
      <c r="D54" s="85"/>
      <c r="E54" s="88" t="s">
        <v>92</v>
      </c>
      <c r="F54" s="174">
        <v>218.44</v>
      </c>
      <c r="G54" s="176"/>
      <c r="H54" s="176"/>
      <c r="I54" s="174">
        <v>1181.8</v>
      </c>
      <c r="J54" s="174">
        <f t="shared" si="3"/>
        <v>541.018128547885</v>
      </c>
      <c r="K54" s="172"/>
    </row>
    <row r="55" spans="1:11" ht="15" customHeight="1">
      <c r="A55" s="85"/>
      <c r="B55" s="85"/>
      <c r="C55" s="85"/>
      <c r="D55" s="85">
        <v>4221</v>
      </c>
      <c r="E55" s="88" t="s">
        <v>96</v>
      </c>
      <c r="F55" s="174">
        <v>218.44</v>
      </c>
      <c r="G55" s="176"/>
      <c r="H55" s="176"/>
      <c r="I55" s="174">
        <v>1181.8</v>
      </c>
      <c r="J55" s="174">
        <f t="shared" si="3"/>
        <v>541.018128547885</v>
      </c>
      <c r="K55" s="172"/>
    </row>
    <row r="56" spans="1:11" s="19" customFormat="1" ht="11.2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s="19" customFormat="1" ht="11.2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1:11" s="19" customFormat="1" ht="11.2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s="19" customFormat="1" ht="11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s="19" customFormat="1" ht="11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s="19" customFormat="1" ht="11.2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1:11" s="19" customFormat="1" ht="11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1" s="19" customFormat="1" ht="11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1" s="19" customFormat="1" ht="11.2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1:11" s="19" customFormat="1" ht="11.2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s="19" customFormat="1" ht="11.2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1:11" s="19" customFormat="1" ht="11.2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s="19" customFormat="1" ht="11.2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s="19" customFormat="1" ht="11.2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s="19" customFormat="1" ht="11.2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s="19" customFormat="1" ht="11.2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s="19" customFormat="1" ht="11.2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s="19" customFormat="1" ht="11.2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s="19" customFormat="1" ht="11.2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s="19" customFormat="1" ht="11.2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s="19" customFormat="1" ht="11.2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s="19" customFormat="1" ht="11.2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s="19" customFormat="1" ht="11.2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s="19" customFormat="1" ht="11.2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s="19" customFormat="1" ht="11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s="19" customFormat="1" ht="11.2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s="19" customFormat="1" ht="11.2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s="19" customFormat="1" ht="11.2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19" customFormat="1" ht="11.2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s="19" customFormat="1" ht="11.2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s="19" customFormat="1" ht="11.2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s="19" customFormat="1" ht="11.2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s="19" customFormat="1" ht="11.2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s="19" customFormat="1" ht="11.2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s="19" customFormat="1" ht="11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s="19" customFormat="1" ht="11.2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s="19" customFormat="1" ht="11.2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s="19" customFormat="1" ht="11.2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19" customFormat="1" ht="11.2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s="19" customFormat="1" ht="11.2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s="19" customFormat="1" ht="11.2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s="19" customFormat="1" ht="11.2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s="19" customFormat="1" ht="11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s="19" customFormat="1" ht="11.2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s="19" customFormat="1" ht="11.2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1:11" s="19" customFormat="1" ht="11.2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s="19" customFormat="1" ht="11.2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1:11" s="19" customFormat="1" ht="11.2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1:11" s="19" customFormat="1" ht="11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1:11" s="19" customFormat="1" ht="11.2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1:11" s="19" customFormat="1" ht="11.2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1:11" s="19" customFormat="1" ht="11.2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s="19" customFormat="1" ht="11.2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1:11" s="19" customFormat="1" ht="11.2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1:11" s="19" customFormat="1" ht="11.2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1:11" s="19" customFormat="1" ht="11.2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1:11" s="19" customFormat="1" ht="11.2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1:11" s="19" customFormat="1" ht="11.2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s="19" customFormat="1" ht="11.2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1:11" s="19" customFormat="1" ht="11.2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1:11" s="19" customFormat="1" ht="11.2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1:11" s="19" customFormat="1" ht="11.2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1:11" s="19" customFormat="1" ht="11.2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1:11" s="19" customFormat="1" ht="11.2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s="19" customFormat="1" ht="11.2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1:11" s="19" customFormat="1" ht="11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1:11" s="19" customFormat="1" ht="11.2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1:11" s="19" customFormat="1" ht="11.2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1:11" s="19" customFormat="1" ht="11.2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s="19" customFormat="1" ht="11.2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s="19" customFormat="1" ht="11.2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s="19" customFormat="1" ht="11.2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s="19" customFormat="1" ht="11.2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1:11" s="19" customFormat="1" ht="11.2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1:11" s="19" customFormat="1" ht="11.2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1:11" s="19" customFormat="1" ht="11.2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1:11" s="19" customFormat="1" ht="11.2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1:11" s="19" customFormat="1" ht="11.2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1:11" s="19" customFormat="1" ht="11.2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1:11" s="19" customFormat="1" ht="11.2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1:11" s="19" customFormat="1" ht="11.2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1:11" s="19" customFormat="1" ht="11.2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1:11" s="19" customFormat="1" ht="11.2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1:11" s="19" customFormat="1" ht="11.2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1:11" s="19" customFormat="1" ht="11.2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1:11" s="19" customFormat="1" ht="11.2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1:11" s="19" customFormat="1" ht="11.2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1:11" s="19" customFormat="1" ht="11.2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1:11" s="19" customFormat="1" ht="11.2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1:11" s="19" customFormat="1" ht="11.2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1:11" s="19" customFormat="1" ht="11.2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1:11" s="19" customFormat="1" ht="11.2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1:11" s="19" customFormat="1" ht="11.2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1:11" s="19" customFormat="1" ht="11.2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1:11" s="19" customFormat="1" ht="11.2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1:11" s="19" customFormat="1" ht="11.2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1:11" s="19" customFormat="1" ht="11.2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1:11" s="19" customFormat="1" ht="11.2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1:11" s="19" customFormat="1" ht="11.2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1:11" s="19" customFormat="1" ht="11.2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1:11" s="19" customFormat="1" ht="11.2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1:11" s="19" customFormat="1" ht="11.2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1:11" s="19" customFormat="1" ht="11.2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1:11" s="19" customFormat="1" ht="11.2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1:11" s="19" customFormat="1" ht="11.2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1:11" s="19" customFormat="1" ht="11.2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1:11" s="19" customFormat="1" ht="11.2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1:11" s="19" customFormat="1" ht="11.2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1:11" s="19" customFormat="1" ht="11.2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1:11" s="19" customFormat="1" ht="11.2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1:11" s="19" customFormat="1" ht="11.2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1:11" s="19" customFormat="1" ht="11.2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1:11" s="19" customFormat="1" ht="11.2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1:11" s="19" customFormat="1" ht="11.2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1:11" s="19" customFormat="1" ht="11.2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1:11" s="19" customFormat="1" ht="11.2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1:11" s="19" customFormat="1" ht="11.2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1:11" s="19" customFormat="1" ht="11.2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1:11" s="19" customFormat="1" ht="11.2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1:11" s="19" customFormat="1" ht="11.2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1:11" s="19" customFormat="1" ht="11.2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1:11" s="19" customFormat="1" ht="11.2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1:11" s="19" customFormat="1" ht="11.2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1:11" s="19" customFormat="1" ht="11.2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s="19" customFormat="1" ht="11.2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19" customFormat="1" ht="11.2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19" customFormat="1" ht="11.2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19" customFormat="1" ht="11.2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19" customFormat="1" ht="11.2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19" customFormat="1" ht="11.2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19" customFormat="1" ht="11.2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s="19" customFormat="1" ht="11.2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</row>
    <row r="188" spans="1:11" s="19" customFormat="1" ht="11.25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</row>
    <row r="189" spans="1:11" s="19" customFormat="1" ht="11.25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</row>
    <row r="190" spans="1:11" s="19" customFormat="1" ht="11.25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1:11" s="19" customFormat="1" ht="11.25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</row>
    <row r="192" spans="1:11" s="19" customFormat="1" ht="11.25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</row>
    <row r="193" spans="1:11" s="19" customFormat="1" ht="11.25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</row>
    <row r="194" spans="1:11" s="19" customFormat="1" ht="11.25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</row>
    <row r="195" spans="1:11" s="19" customFormat="1" ht="11.25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</row>
    <row r="196" spans="1:11" s="19" customFormat="1" ht="11.25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</row>
    <row r="197" spans="1:11" s="19" customFormat="1" ht="11.25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</row>
    <row r="198" spans="1:11" s="19" customFormat="1" ht="11.25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</row>
    <row r="199" spans="1:11" s="19" customFormat="1" ht="11.25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</row>
    <row r="200" spans="1:11" s="19" customFormat="1" ht="11.25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</row>
    <row r="201" spans="1:11" s="19" customFormat="1" ht="11.25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</row>
    <row r="202" spans="1:11" s="19" customFormat="1" ht="11.25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1:11" s="19" customFormat="1" ht="11.25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</row>
    <row r="204" spans="1:11" s="19" customFormat="1" ht="11.25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</row>
    <row r="205" spans="1:11" s="19" customFormat="1" ht="11.25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</row>
    <row r="206" spans="1:11" s="19" customFormat="1" ht="11.25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</row>
    <row r="207" spans="1:11" s="19" customFormat="1" ht="11.25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</row>
    <row r="208" spans="1:11" s="19" customFormat="1" ht="11.25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</row>
    <row r="209" spans="1:11" s="19" customFormat="1" ht="11.25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</row>
    <row r="210" spans="1:11" s="19" customFormat="1" ht="11.25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</row>
    <row r="211" spans="1:11" s="19" customFormat="1" ht="11.25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</row>
    <row r="212" spans="1:11" s="19" customFormat="1" ht="11.25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s="19" customFormat="1" ht="11.25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</row>
    <row r="214" spans="1:11" s="19" customFormat="1" ht="11.25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</row>
    <row r="215" spans="1:11" s="19" customFormat="1" ht="11.25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</row>
    <row r="216" spans="1:11" s="19" customFormat="1" ht="11.25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</row>
    <row r="217" spans="1:11" s="19" customFormat="1" ht="11.25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</row>
    <row r="218" spans="1:11" s="19" customFormat="1" ht="11.2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</row>
    <row r="219" spans="1:11" s="19" customFormat="1" ht="11.25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</row>
    <row r="220" spans="1:11" s="19" customFormat="1" ht="11.25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</row>
    <row r="221" spans="1:11" s="19" customFormat="1" ht="11.25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</row>
    <row r="222" spans="1:11" s="19" customFormat="1" ht="11.25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</row>
    <row r="223" spans="1:11" s="19" customFormat="1" ht="11.25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</row>
    <row r="224" spans="1:11" s="19" customFormat="1" ht="11.25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</row>
    <row r="225" spans="1:11" s="19" customFormat="1" ht="11.25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</row>
    <row r="226" spans="1:11" s="19" customFormat="1" ht="11.25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</row>
    <row r="227" spans="1:11" s="19" customFormat="1" ht="11.25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</row>
    <row r="228" spans="1:11" s="19" customFormat="1" ht="11.25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</row>
    <row r="229" spans="1:11" s="19" customFormat="1" ht="11.25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</row>
    <row r="230" spans="1:11" s="19" customFormat="1" ht="11.2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</row>
    <row r="231" spans="1:11" s="19" customFormat="1" ht="11.25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</row>
    <row r="232" spans="1:11" s="19" customFormat="1" ht="11.25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</row>
    <row r="233" spans="1:11" s="19" customFormat="1" ht="11.25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</row>
    <row r="234" spans="1:11" s="19" customFormat="1" ht="11.25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</row>
    <row r="235" spans="1:11" s="19" customFormat="1" ht="11.25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</row>
    <row r="236" spans="1:11" s="19" customFormat="1" ht="11.2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</row>
    <row r="237" spans="1:11" s="19" customFormat="1" ht="11.2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</row>
    <row r="238" spans="1:11" s="19" customFormat="1" ht="11.2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</row>
    <row r="239" spans="1:11" s="19" customFormat="1" ht="11.2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</row>
    <row r="240" spans="1:11" s="19" customFormat="1" ht="11.2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</row>
    <row r="241" spans="1:11" s="19" customFormat="1" ht="11.2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</row>
    <row r="242" spans="1:11" s="19" customFormat="1" ht="11.2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</row>
    <row r="243" spans="1:11" s="19" customFormat="1" ht="11.2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</row>
    <row r="244" spans="1:11" s="19" customFormat="1" ht="11.2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</row>
    <row r="245" spans="1:11" s="19" customFormat="1" ht="11.2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</row>
    <row r="246" spans="1:11" s="19" customFormat="1" ht="11.25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s="19" customFormat="1" ht="11.25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</row>
    <row r="248" spans="1:11" s="19" customFormat="1" ht="11.25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</row>
    <row r="249" spans="1:11" s="19" customFormat="1" ht="11.25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</row>
    <row r="250" spans="1:11" s="19" customFormat="1" ht="11.2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s="19" customFormat="1" ht="11.2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1:11" s="19" customFormat="1" ht="11.25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</row>
    <row r="253" spans="1:11" s="19" customFormat="1" ht="11.25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</row>
    <row r="254" spans="1:11" s="19" customFormat="1" ht="11.25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</row>
    <row r="255" spans="1:11" s="19" customFormat="1" ht="11.25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</row>
    <row r="256" spans="1:11" s="19" customFormat="1" ht="11.25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</row>
    <row r="257" spans="1:11" s="19" customFormat="1" ht="11.25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</row>
    <row r="258" spans="1:11" s="19" customFormat="1" ht="11.25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</row>
    <row r="259" spans="1:11" s="19" customFormat="1" ht="11.25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</row>
    <row r="260" spans="1:11" s="19" customFormat="1" ht="11.25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</row>
    <row r="261" spans="1:11" s="19" customFormat="1" ht="11.2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</row>
    <row r="262" spans="1:11" s="19" customFormat="1" ht="11.25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</row>
    <row r="263" spans="1:11" s="19" customFormat="1" ht="11.25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</row>
    <row r="264" spans="1:11" s="19" customFormat="1" ht="11.25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</row>
    <row r="265" spans="1:11" s="19" customFormat="1" ht="11.25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</row>
    <row r="266" spans="1:11" s="19" customFormat="1" ht="11.25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</row>
    <row r="267" spans="1:11" s="19" customFormat="1" ht="11.25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</row>
    <row r="268" spans="1:11" s="19" customFormat="1" ht="11.25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</row>
    <row r="269" spans="1:11" s="19" customFormat="1" ht="11.25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</row>
    <row r="270" spans="1:11" s="19" customFormat="1" ht="11.25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</row>
    <row r="271" spans="1:11" s="19" customFormat="1" ht="11.2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</row>
    <row r="272" spans="1:11" s="19" customFormat="1" ht="11.25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</row>
    <row r="273" spans="1:11" s="19" customFormat="1" ht="11.25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</row>
    <row r="274" spans="1:11" s="19" customFormat="1" ht="11.25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</row>
    <row r="275" spans="1:11" s="19" customFormat="1" ht="11.25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</row>
    <row r="276" spans="1:11" s="19" customFormat="1" ht="11.25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</row>
    <row r="277" spans="1:11" s="19" customFormat="1" ht="11.25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</row>
    <row r="278" spans="1:11" s="19" customFormat="1" ht="11.25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</row>
    <row r="279" spans="1:11" s="19" customFormat="1" ht="11.25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</row>
    <row r="280" spans="1:11" s="19" customFormat="1" ht="11.25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</row>
    <row r="281" spans="1:11" s="19" customFormat="1" ht="11.25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</row>
    <row r="282" spans="1:11" s="19" customFormat="1" ht="11.25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</row>
    <row r="283" spans="1:11" s="19" customFormat="1" ht="11.25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</row>
    <row r="284" spans="1:11" s="19" customFormat="1" ht="11.25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</row>
    <row r="285" spans="1:11" s="19" customFormat="1" ht="11.25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</row>
    <row r="286" spans="1:11" s="19" customFormat="1" ht="11.25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</row>
    <row r="287" spans="1:11" s="19" customFormat="1" ht="11.25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</row>
    <row r="288" spans="1:11" s="19" customFormat="1" ht="11.25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</row>
    <row r="289" spans="1:11" s="19" customFormat="1" ht="11.25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</row>
    <row r="290" spans="1:11" s="19" customFormat="1" ht="11.25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</row>
    <row r="291" spans="1:11" s="19" customFormat="1" ht="11.25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</row>
    <row r="292" spans="1:11" s="19" customFormat="1" ht="11.25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</row>
    <row r="293" spans="1:11" s="19" customFormat="1" ht="11.25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</row>
    <row r="294" spans="1:11" s="19" customFormat="1" ht="11.25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</row>
    <row r="295" spans="1:11" s="19" customFormat="1" ht="11.25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</row>
    <row r="296" spans="1:11" s="19" customFormat="1" ht="11.25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</row>
    <row r="297" spans="1:11" s="19" customFormat="1" ht="11.25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</row>
    <row r="298" spans="1:11" s="19" customFormat="1" ht="11.25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</row>
    <row r="299" spans="1:11" s="19" customFormat="1" ht="11.25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</row>
    <row r="300" spans="1:11" s="19" customFormat="1" ht="11.25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</row>
    <row r="301" spans="1:11" s="19" customFormat="1" ht="11.25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</row>
    <row r="302" spans="1:11" s="19" customFormat="1" ht="11.25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</row>
    <row r="303" spans="1:11" s="19" customFormat="1" ht="11.25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</row>
    <row r="304" spans="1:11" s="19" customFormat="1" ht="11.25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</row>
    <row r="305" spans="1:11" s="19" customFormat="1" ht="11.25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</row>
    <row r="306" spans="1:11" s="19" customFormat="1" ht="11.25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</row>
    <row r="307" spans="1:11" s="19" customFormat="1" ht="11.25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</row>
    <row r="308" spans="1:11" s="19" customFormat="1" ht="11.25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</row>
    <row r="309" spans="1:11" s="19" customFormat="1" ht="11.25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</row>
    <row r="310" spans="1:11" s="19" customFormat="1" ht="11.25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</row>
    <row r="311" spans="1:11" s="19" customFormat="1" ht="11.25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</row>
    <row r="312" spans="1:11" s="19" customFormat="1" ht="11.25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</row>
    <row r="313" spans="1:11" s="19" customFormat="1" ht="11.25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</row>
    <row r="314" spans="1:11" s="19" customFormat="1" ht="11.25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</row>
    <row r="315" spans="1:11" s="19" customFormat="1" ht="11.25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</row>
    <row r="316" spans="1:11" s="19" customFormat="1" ht="11.25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</row>
    <row r="317" spans="1:11" s="19" customFormat="1" ht="11.25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</row>
    <row r="318" spans="1:11" s="19" customFormat="1" ht="11.25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</row>
    <row r="319" spans="1:11" s="19" customFormat="1" ht="11.25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</row>
    <row r="320" spans="1:11" s="19" customFormat="1" ht="11.25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</row>
    <row r="321" spans="1:11" s="19" customFormat="1" ht="11.25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</row>
    <row r="322" spans="1:11" s="19" customFormat="1" ht="11.25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</row>
    <row r="323" spans="1:11" s="19" customFormat="1" ht="11.25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</row>
    <row r="324" spans="1:11" s="19" customFormat="1" ht="11.25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</row>
    <row r="325" spans="1:11" s="19" customFormat="1" ht="11.25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</row>
    <row r="326" spans="1:11" s="19" customFormat="1" ht="11.25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</row>
    <row r="327" spans="1:11" s="19" customFormat="1" ht="11.25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</row>
    <row r="328" spans="1:11" s="19" customFormat="1" ht="11.25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</row>
    <row r="329" spans="1:11" s="19" customFormat="1" ht="11.25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</row>
    <row r="330" spans="1:11" s="19" customFormat="1" ht="11.25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</row>
    <row r="331" spans="1:11" s="19" customFormat="1" ht="11.25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</row>
    <row r="332" spans="1:11" s="19" customFormat="1" ht="11.25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</row>
    <row r="333" spans="1:11" s="19" customFormat="1" ht="11.25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</row>
    <row r="334" spans="1:11" s="19" customFormat="1" ht="11.25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</row>
    <row r="335" spans="1:11" s="19" customFormat="1" ht="11.25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</row>
    <row r="336" spans="1:11" s="19" customFormat="1" ht="11.25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</row>
    <row r="337" spans="1:11" s="19" customFormat="1" ht="11.25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</row>
    <row r="338" spans="1:11" s="19" customFormat="1" ht="11.25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</row>
    <row r="339" spans="1:11" s="19" customFormat="1" ht="11.25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</row>
    <row r="340" spans="1:11" s="19" customFormat="1" ht="11.25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</row>
    <row r="341" spans="1:11" s="19" customFormat="1" ht="11.25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</row>
    <row r="342" spans="1:11" s="19" customFormat="1" ht="11.25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</row>
    <row r="343" spans="1:11" s="19" customFormat="1" ht="11.25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</row>
    <row r="344" spans="1:11" s="19" customFormat="1" ht="11.25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</row>
    <row r="345" spans="1:11" s="19" customFormat="1" ht="11.25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</row>
    <row r="346" spans="1:11" s="19" customFormat="1" ht="11.25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</row>
    <row r="347" spans="1:11" s="19" customFormat="1" ht="11.25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</row>
    <row r="348" spans="1:11" s="19" customFormat="1" ht="11.25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</row>
    <row r="349" spans="1:11" s="19" customFormat="1" ht="11.25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</row>
    <row r="350" spans="1:11" s="19" customFormat="1" ht="11.25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</row>
    <row r="351" spans="1:11" s="19" customFormat="1" ht="11.25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</row>
    <row r="352" spans="1:11" s="19" customFormat="1" ht="11.25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</row>
    <row r="353" spans="1:11" s="19" customFormat="1" ht="11.25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</row>
    <row r="354" spans="1:11" s="19" customFormat="1" ht="11.25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</row>
    <row r="355" spans="1:11" s="19" customFormat="1" ht="11.25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</row>
    <row r="356" spans="1:11" s="19" customFormat="1" ht="11.25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</row>
    <row r="357" spans="1:11" s="19" customFormat="1" ht="11.25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</row>
    <row r="358" spans="1:11" s="19" customFormat="1" ht="11.25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</row>
    <row r="359" spans="1:11" s="19" customFormat="1" ht="11.25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</row>
    <row r="360" spans="1:11" s="19" customFormat="1" ht="11.25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</row>
    <row r="361" spans="1:11" s="19" customFormat="1" ht="11.25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</row>
    <row r="362" spans="1:11" s="19" customFormat="1" ht="11.25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</row>
    <row r="363" spans="1:11" s="19" customFormat="1" ht="11.25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</row>
    <row r="364" spans="1:11" s="19" customFormat="1" ht="11.25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</row>
    <row r="365" spans="1:11" s="19" customFormat="1" ht="11.25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</row>
    <row r="366" spans="1:11" s="19" customFormat="1" ht="11.25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</row>
    <row r="367" spans="1:11" s="19" customFormat="1" ht="11.25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</row>
    <row r="368" spans="1:11" s="19" customFormat="1" ht="11.25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</row>
    <row r="369" spans="1:11" s="19" customFormat="1" ht="11.25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</row>
    <row r="370" spans="1:11" s="19" customFormat="1" ht="11.25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</row>
    <row r="371" spans="1:11" s="19" customFormat="1" ht="11.25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</row>
    <row r="372" spans="1:11" s="19" customFormat="1" ht="11.25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</row>
    <row r="373" spans="1:11" s="19" customFormat="1" ht="11.25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</row>
    <row r="374" spans="1:11" s="19" customFormat="1" ht="11.25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</row>
    <row r="375" spans="1:11" s="19" customFormat="1" ht="11.25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</row>
    <row r="376" spans="1:11" s="19" customFormat="1" ht="11.25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</row>
    <row r="377" spans="1:11" s="19" customFormat="1" ht="11.25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</row>
    <row r="378" spans="1:11" s="19" customFormat="1" ht="11.25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</row>
    <row r="379" spans="1:11" s="19" customFormat="1" ht="11.25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</row>
    <row r="380" spans="1:11" s="19" customFormat="1" ht="11.25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</row>
    <row r="381" spans="1:11" s="19" customFormat="1" ht="11.25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</row>
    <row r="382" spans="1:11" s="19" customFormat="1" ht="11.25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</row>
    <row r="383" spans="1:11" s="19" customFormat="1" ht="11.25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</row>
    <row r="384" spans="1:11" s="19" customFormat="1" ht="11.25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</row>
    <row r="385" spans="1:11" s="19" customFormat="1" ht="11.25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</row>
    <row r="386" spans="1:11" s="19" customFormat="1" ht="11.25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</row>
    <row r="387" spans="1:11" s="19" customFormat="1" ht="11.25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</row>
    <row r="388" spans="1:11" s="19" customFormat="1" ht="11.25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</row>
    <row r="389" spans="1:11" s="19" customFormat="1" ht="11.25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</row>
    <row r="390" spans="1:11" s="19" customFormat="1" ht="11.25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</row>
    <row r="391" spans="1:11" s="19" customFormat="1" ht="11.25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</row>
    <row r="392" spans="1:11" s="19" customFormat="1" ht="11.25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</row>
    <row r="393" spans="1:11" s="19" customFormat="1" ht="11.25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</row>
    <row r="394" spans="1:11" s="19" customFormat="1" ht="11.25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</row>
    <row r="395" spans="1:11" s="19" customFormat="1" ht="11.25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</row>
    <row r="396" spans="1:11" s="19" customFormat="1" ht="11.25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</row>
    <row r="397" spans="1:11" s="19" customFormat="1" ht="11.25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</row>
    <row r="398" spans="1:11" s="19" customFormat="1" ht="11.25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</row>
    <row r="399" spans="1:11" s="19" customFormat="1" ht="11.25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</row>
    <row r="400" spans="1:11" s="19" customFormat="1" ht="11.25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</row>
    <row r="401" spans="1:11" s="19" customFormat="1" ht="11.25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</row>
    <row r="402" spans="1:11" s="19" customFormat="1" ht="11.25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</row>
    <row r="403" spans="1:11" s="19" customFormat="1" ht="11.25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</row>
    <row r="404" spans="1:11" s="19" customFormat="1" ht="11.25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</row>
    <row r="405" spans="1:11" s="19" customFormat="1" ht="11.25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</row>
    <row r="406" spans="1:11" s="19" customFormat="1" ht="11.25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</row>
    <row r="407" spans="1:11" s="19" customFormat="1" ht="11.25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</row>
    <row r="408" spans="1:11" s="19" customFormat="1" ht="11.25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</row>
    <row r="409" spans="1:11" s="19" customFormat="1" ht="11.25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</row>
    <row r="410" spans="1:11" s="19" customFormat="1" ht="11.25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</row>
    <row r="411" spans="1:11" s="19" customFormat="1" ht="11.25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</row>
    <row r="412" spans="1:11" s="19" customFormat="1" ht="11.25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</row>
    <row r="413" spans="1:11" s="19" customFormat="1" ht="11.25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</row>
    <row r="414" spans="1:11" s="19" customFormat="1" ht="11.25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</row>
    <row r="415" spans="1:11" s="19" customFormat="1" ht="11.25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</row>
    <row r="416" spans="1:11" s="19" customFormat="1" ht="11.25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</row>
    <row r="417" spans="1:11" s="19" customFormat="1" ht="11.25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</row>
    <row r="418" spans="1:11" s="19" customFormat="1" ht="11.25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</row>
    <row r="419" spans="1:11" s="19" customFormat="1" ht="11.25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</row>
    <row r="420" spans="1:11" s="19" customFormat="1" ht="11.25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</row>
    <row r="421" spans="1:11" s="19" customFormat="1" ht="11.25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</row>
    <row r="422" spans="1:11" s="19" customFormat="1" ht="11.25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</row>
    <row r="423" spans="1:11" s="19" customFormat="1" ht="11.25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</row>
    <row r="424" spans="1:11" s="19" customFormat="1" ht="11.25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</row>
    <row r="425" spans="1:11" s="19" customFormat="1" ht="11.25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</row>
    <row r="426" spans="1:11" s="19" customFormat="1" ht="11.25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</row>
    <row r="427" spans="1:11" s="19" customFormat="1" ht="11.25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</row>
    <row r="428" spans="1:11" s="19" customFormat="1" ht="11.25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</row>
    <row r="429" spans="1:11" s="19" customFormat="1" ht="11.25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</row>
  </sheetData>
  <sheetProtection/>
  <mergeCells count="7">
    <mergeCell ref="A22:E22"/>
    <mergeCell ref="A2:K2"/>
    <mergeCell ref="A4:K4"/>
    <mergeCell ref="A6:K6"/>
    <mergeCell ref="A8:E8"/>
    <mergeCell ref="A9:E9"/>
    <mergeCell ref="A21:E2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3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16.5" style="0" customWidth="1"/>
    <col min="2" max="2" width="35" style="0" customWidth="1"/>
    <col min="3" max="3" width="33.83203125" style="0" customWidth="1"/>
    <col min="4" max="4" width="26.33203125" style="0" customWidth="1"/>
    <col min="5" max="5" width="21.66015625" style="0" customWidth="1"/>
    <col min="6" max="6" width="33.66015625" style="0" customWidth="1"/>
    <col min="7" max="8" width="15.66015625" style="0" customWidth="1"/>
    <col min="12" max="52" width="9.16015625" style="19" customWidth="1"/>
  </cols>
  <sheetData>
    <row r="1" spans="1:11" ht="15.75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1:11" ht="18">
      <c r="A2" s="32"/>
      <c r="B2" s="32"/>
      <c r="C2" s="32"/>
      <c r="D2" s="32"/>
      <c r="E2" s="32"/>
      <c r="F2" s="32"/>
      <c r="G2" s="32"/>
      <c r="H2" s="32"/>
      <c r="I2" s="56"/>
      <c r="J2" s="56"/>
      <c r="K2" s="56"/>
    </row>
    <row r="3" spans="1:11" ht="15" customHeight="1">
      <c r="A3" s="332" t="s">
        <v>98</v>
      </c>
      <c r="B3" s="332"/>
      <c r="C3" s="332"/>
      <c r="D3" s="332"/>
      <c r="E3" s="332"/>
      <c r="F3" s="332"/>
      <c r="G3" s="332"/>
      <c r="H3" s="332"/>
      <c r="I3" s="74"/>
      <c r="J3" s="74"/>
      <c r="K3" s="74"/>
    </row>
    <row r="4" spans="1:11" ht="18">
      <c r="A4" s="32"/>
      <c r="B4" s="32"/>
      <c r="C4" s="32"/>
      <c r="D4" s="32"/>
      <c r="E4" s="32"/>
      <c r="F4" s="32"/>
      <c r="G4" s="32"/>
      <c r="H4" s="32"/>
      <c r="I4" s="56"/>
      <c r="J4" s="56"/>
      <c r="K4" s="56"/>
    </row>
    <row r="5" spans="1:52" s="94" customFormat="1" ht="60" customHeight="1">
      <c r="A5" s="331" t="s">
        <v>11</v>
      </c>
      <c r="B5" s="331"/>
      <c r="C5" s="76" t="s">
        <v>140</v>
      </c>
      <c r="D5" s="76" t="s">
        <v>146</v>
      </c>
      <c r="E5" s="76" t="s">
        <v>13</v>
      </c>
      <c r="F5" s="76" t="s">
        <v>141</v>
      </c>
      <c r="G5" s="76" t="s">
        <v>15</v>
      </c>
      <c r="H5" s="76" t="s">
        <v>16</v>
      </c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</row>
    <row r="6" spans="1:52" s="2" customFormat="1" ht="17.25" customHeight="1">
      <c r="A6" s="323">
        <v>1</v>
      </c>
      <c r="B6" s="323"/>
      <c r="C6" s="77">
        <v>2</v>
      </c>
      <c r="D6" s="77">
        <v>3</v>
      </c>
      <c r="E6" s="77">
        <v>4</v>
      </c>
      <c r="F6" s="77">
        <v>5</v>
      </c>
      <c r="G6" s="77" t="s">
        <v>17</v>
      </c>
      <c r="H6" s="77" t="s">
        <v>18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</row>
    <row r="7" spans="1:11" s="19" customFormat="1" ht="15" customHeight="1">
      <c r="A7" s="333" t="s">
        <v>145</v>
      </c>
      <c r="B7" s="334"/>
      <c r="C7" s="73">
        <v>68091.04</v>
      </c>
      <c r="D7" s="96">
        <v>218629</v>
      </c>
      <c r="E7" s="96">
        <v>218629</v>
      </c>
      <c r="F7" s="73">
        <v>63741.16</v>
      </c>
      <c r="G7" s="73">
        <f aca="true" t="shared" si="0" ref="G7:G12">SUM(F7/C7)*100</f>
        <v>93.61167049291656</v>
      </c>
      <c r="H7" s="73">
        <f aca="true" t="shared" si="1" ref="H7:H12">SUM(F7/E7)*100</f>
        <v>29.154942848386995</v>
      </c>
      <c r="I7" s="66"/>
      <c r="J7" s="66"/>
      <c r="K7" s="66"/>
    </row>
    <row r="8" spans="1:11" s="19" customFormat="1" ht="15" customHeight="1">
      <c r="A8" s="97" t="s">
        <v>99</v>
      </c>
      <c r="B8" s="98" t="s">
        <v>100</v>
      </c>
      <c r="C8" s="83">
        <v>68091.04</v>
      </c>
      <c r="D8" s="82">
        <v>218629</v>
      </c>
      <c r="E8" s="82">
        <v>218629</v>
      </c>
      <c r="F8" s="83">
        <v>63741.16</v>
      </c>
      <c r="G8" s="73">
        <f t="shared" si="0"/>
        <v>93.61167049291656</v>
      </c>
      <c r="H8" s="73">
        <f t="shared" si="1"/>
        <v>29.154942848386995</v>
      </c>
      <c r="I8" s="66"/>
      <c r="J8" s="66"/>
      <c r="K8" s="66"/>
    </row>
    <row r="9" spans="1:11" s="69" customFormat="1" ht="15" customHeight="1">
      <c r="A9" s="99" t="s">
        <v>101</v>
      </c>
      <c r="B9" s="100" t="s">
        <v>100</v>
      </c>
      <c r="C9" s="89">
        <v>68091.04</v>
      </c>
      <c r="D9" s="90">
        <v>218629</v>
      </c>
      <c r="E9" s="90">
        <v>218629</v>
      </c>
      <c r="F9" s="89">
        <v>63741.16</v>
      </c>
      <c r="G9" s="101">
        <f t="shared" si="0"/>
        <v>93.61167049291656</v>
      </c>
      <c r="H9" s="101">
        <f t="shared" si="1"/>
        <v>29.154942848386995</v>
      </c>
      <c r="I9" s="67"/>
      <c r="J9" s="67"/>
      <c r="K9" s="67"/>
    </row>
    <row r="10" spans="1:11" s="19" customFormat="1" ht="15" customHeight="1">
      <c r="A10" s="333" t="s">
        <v>103</v>
      </c>
      <c r="B10" s="334"/>
      <c r="C10" s="73">
        <v>68091.04</v>
      </c>
      <c r="D10" s="96">
        <v>218629</v>
      </c>
      <c r="E10" s="96">
        <v>218629</v>
      </c>
      <c r="F10" s="73">
        <v>63741.16</v>
      </c>
      <c r="G10" s="73">
        <f t="shared" si="0"/>
        <v>93.61167049291656</v>
      </c>
      <c r="H10" s="73">
        <f t="shared" si="1"/>
        <v>29.154942848386995</v>
      </c>
      <c r="I10" s="68"/>
      <c r="J10" s="68"/>
      <c r="K10" s="68"/>
    </row>
    <row r="11" spans="1:11" s="19" customFormat="1" ht="15" customHeight="1">
      <c r="A11" s="97" t="s">
        <v>99</v>
      </c>
      <c r="B11" s="98" t="s">
        <v>100</v>
      </c>
      <c r="C11" s="83">
        <v>68091.04</v>
      </c>
      <c r="D11" s="82">
        <v>218629</v>
      </c>
      <c r="E11" s="82">
        <v>218629</v>
      </c>
      <c r="F11" s="83">
        <v>63741.16</v>
      </c>
      <c r="G11" s="73">
        <f t="shared" si="0"/>
        <v>93.61167049291656</v>
      </c>
      <c r="H11" s="73">
        <f t="shared" si="1"/>
        <v>29.154942848386995</v>
      </c>
      <c r="I11" s="68"/>
      <c r="J11" s="68"/>
      <c r="K11" s="68"/>
    </row>
    <row r="12" spans="1:11" s="69" customFormat="1" ht="15" customHeight="1">
      <c r="A12" s="99" t="s">
        <v>101</v>
      </c>
      <c r="B12" s="100" t="s">
        <v>100</v>
      </c>
      <c r="C12" s="89">
        <v>68091.04</v>
      </c>
      <c r="D12" s="90">
        <v>218629</v>
      </c>
      <c r="E12" s="90">
        <v>218629</v>
      </c>
      <c r="F12" s="89">
        <v>63741.16</v>
      </c>
      <c r="G12" s="101">
        <f t="shared" si="0"/>
        <v>93.61167049291656</v>
      </c>
      <c r="H12" s="101">
        <f t="shared" si="1"/>
        <v>29.154942848386995</v>
      </c>
      <c r="I12" s="67"/>
      <c r="J12" s="67"/>
      <c r="K12" s="67"/>
    </row>
    <row r="13" spans="1:11" s="19" customFormat="1" ht="12.75">
      <c r="A13" s="62"/>
      <c r="B13" s="63"/>
      <c r="C13" s="64"/>
      <c r="D13" s="65"/>
      <c r="E13" s="65"/>
      <c r="F13" s="64"/>
      <c r="G13" s="64"/>
      <c r="H13" s="64"/>
      <c r="I13" s="62"/>
      <c r="J13" s="62"/>
      <c r="K13" s="62"/>
    </row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</sheetData>
  <sheetProtection/>
  <mergeCells count="6">
    <mergeCell ref="A1:K1"/>
    <mergeCell ref="A5:B5"/>
    <mergeCell ref="A6:B6"/>
    <mergeCell ref="A3:H3"/>
    <mergeCell ref="A7:B7"/>
    <mergeCell ref="A10:B10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T10"/>
  <sheetViews>
    <sheetView zoomScalePageLayoutView="0" workbookViewId="0" topLeftCell="A1">
      <selection activeCell="D5" sqref="D5"/>
    </sheetView>
  </sheetViews>
  <sheetFormatPr defaultColWidth="9.33203125" defaultRowHeight="11.25"/>
  <cols>
    <col min="1" max="1" width="12.5" style="0" customWidth="1"/>
    <col min="2" max="2" width="62" style="0" customWidth="1"/>
    <col min="3" max="3" width="35.83203125" style="0" customWidth="1"/>
    <col min="4" max="4" width="26.33203125" style="0" customWidth="1"/>
    <col min="5" max="5" width="28.5" style="0" customWidth="1"/>
    <col min="6" max="6" width="39" style="0" customWidth="1"/>
    <col min="7" max="8" width="15.66015625" style="0" customWidth="1"/>
    <col min="10" max="20" width="9.16015625" style="19" customWidth="1"/>
  </cols>
  <sheetData>
    <row r="1" s="19" customFormat="1" ht="11.25"/>
    <row r="2" s="19" customFormat="1" ht="11.25"/>
    <row r="3" spans="1:11" ht="15" customHeight="1">
      <c r="A3" s="332" t="s">
        <v>102</v>
      </c>
      <c r="B3" s="332"/>
      <c r="C3" s="332"/>
      <c r="D3" s="332"/>
      <c r="E3" s="332"/>
      <c r="F3" s="332"/>
      <c r="G3" s="332"/>
      <c r="H3" s="332"/>
      <c r="I3" s="74"/>
      <c r="J3" s="74"/>
      <c r="K3" s="74"/>
    </row>
    <row r="4" spans="1:11" ht="18">
      <c r="A4" s="32"/>
      <c r="B4" s="32"/>
      <c r="C4" s="32"/>
      <c r="D4" s="32"/>
      <c r="E4" s="32"/>
      <c r="F4" s="32"/>
      <c r="G4" s="32"/>
      <c r="H4" s="32"/>
      <c r="I4" s="56"/>
      <c r="J4" s="56"/>
      <c r="K4" s="56"/>
    </row>
    <row r="5" spans="1:20" s="94" customFormat="1" ht="54" customHeight="1">
      <c r="A5" s="331" t="s">
        <v>11</v>
      </c>
      <c r="B5" s="331"/>
      <c r="C5" s="76" t="s">
        <v>142</v>
      </c>
      <c r="D5" s="76" t="s">
        <v>147</v>
      </c>
      <c r="E5" s="76" t="s">
        <v>13</v>
      </c>
      <c r="F5" s="76" t="s">
        <v>143</v>
      </c>
      <c r="G5" s="76" t="s">
        <v>15</v>
      </c>
      <c r="H5" s="76" t="s">
        <v>16</v>
      </c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</row>
    <row r="6" spans="1:20" s="2" customFormat="1" ht="15" customHeight="1">
      <c r="A6" s="323">
        <v>1</v>
      </c>
      <c r="B6" s="323"/>
      <c r="C6" s="77">
        <v>2</v>
      </c>
      <c r="D6" s="77">
        <v>3</v>
      </c>
      <c r="E6" s="77">
        <v>4</v>
      </c>
      <c r="F6" s="77">
        <v>5</v>
      </c>
      <c r="G6" s="77" t="s">
        <v>17</v>
      </c>
      <c r="H6" s="77" t="s">
        <v>18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2" customFormat="1" ht="18.75" customHeight="1">
      <c r="A7" s="102"/>
      <c r="B7" s="81" t="s">
        <v>103</v>
      </c>
      <c r="C7" s="73">
        <f>C8</f>
        <v>68091.04</v>
      </c>
      <c r="D7" s="73">
        <f>D8</f>
        <v>218629</v>
      </c>
      <c r="E7" s="73">
        <f>E8</f>
        <v>218629</v>
      </c>
      <c r="F7" s="73">
        <f>F8</f>
        <v>63741.16</v>
      </c>
      <c r="G7" s="73">
        <f>SUM(F7/C7)*100</f>
        <v>93.61167049291656</v>
      </c>
      <c r="H7" s="73">
        <f>SUM(F7/E7)*100</f>
        <v>29.154942848386995</v>
      </c>
      <c r="I7" s="103"/>
      <c r="J7" s="103"/>
      <c r="K7" s="103"/>
      <c r="L7" s="69"/>
      <c r="M7" s="69"/>
      <c r="N7" s="69"/>
      <c r="O7" s="69"/>
      <c r="P7" s="69"/>
      <c r="Q7" s="69"/>
      <c r="R7" s="69"/>
      <c r="S7" s="69"/>
      <c r="T7" s="69"/>
    </row>
    <row r="8" spans="1:11" s="69" customFormat="1" ht="24" customHeight="1">
      <c r="A8" s="97" t="s">
        <v>104</v>
      </c>
      <c r="B8" s="98" t="s">
        <v>105</v>
      </c>
      <c r="C8" s="83">
        <v>68091.04</v>
      </c>
      <c r="D8" s="82">
        <v>218629</v>
      </c>
      <c r="E8" s="82">
        <v>218629</v>
      </c>
      <c r="F8" s="83">
        <v>63741.16</v>
      </c>
      <c r="G8" s="83">
        <v>93.6116704929165</v>
      </c>
      <c r="H8" s="83">
        <v>29.154942848387</v>
      </c>
      <c r="I8" s="66"/>
      <c r="J8" s="66"/>
      <c r="K8" s="66"/>
    </row>
    <row r="9" spans="1:11" s="69" customFormat="1" ht="22.5" customHeight="1">
      <c r="A9" s="99" t="s">
        <v>106</v>
      </c>
      <c r="B9" s="100" t="s">
        <v>107</v>
      </c>
      <c r="C9" s="89">
        <v>68091.04</v>
      </c>
      <c r="D9" s="90">
        <v>218629</v>
      </c>
      <c r="E9" s="90">
        <v>218629</v>
      </c>
      <c r="F9" s="89">
        <v>63741.16</v>
      </c>
      <c r="G9" s="89">
        <v>93.6116704929165</v>
      </c>
      <c r="H9" s="89">
        <v>29.154942848387</v>
      </c>
      <c r="I9" s="34"/>
      <c r="J9" s="34"/>
      <c r="K9" s="34"/>
    </row>
    <row r="10" spans="1:11" s="69" customFormat="1" ht="12.75">
      <c r="A10" s="93"/>
      <c r="B10" s="104"/>
      <c r="C10" s="105"/>
      <c r="D10" s="106"/>
      <c r="E10" s="106"/>
      <c r="F10" s="105"/>
      <c r="G10" s="105"/>
      <c r="H10" s="105"/>
      <c r="I10" s="93"/>
      <c r="J10" s="93"/>
      <c r="K10" s="93"/>
    </row>
    <row r="11" s="19" customFormat="1" ht="11.25"/>
    <row r="12" s="19" customFormat="1" ht="11.25"/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  <row r="290" s="19" customFormat="1" ht="11.25"/>
    <row r="291" s="19" customFormat="1" ht="11.25"/>
    <row r="292" s="19" customFormat="1" ht="11.25"/>
    <row r="293" s="19" customFormat="1" ht="11.25"/>
    <row r="294" s="19" customFormat="1" ht="11.25"/>
    <row r="295" s="19" customFormat="1" ht="11.25"/>
    <row r="296" s="19" customFormat="1" ht="11.25"/>
    <row r="297" s="19" customFormat="1" ht="11.25"/>
    <row r="298" s="19" customFormat="1" ht="11.25"/>
    <row r="299" s="19" customFormat="1" ht="11.25"/>
    <row r="300" s="19" customFormat="1" ht="11.25"/>
    <row r="301" s="19" customFormat="1" ht="11.25"/>
    <row r="302" s="19" customFormat="1" ht="11.25"/>
    <row r="303" s="19" customFormat="1" ht="11.25"/>
    <row r="304" s="19" customFormat="1" ht="11.25"/>
    <row r="305" s="19" customFormat="1" ht="11.25"/>
    <row r="306" s="19" customFormat="1" ht="11.25"/>
    <row r="307" s="19" customFormat="1" ht="11.25"/>
    <row r="308" s="19" customFormat="1" ht="11.25"/>
    <row r="309" s="19" customFormat="1" ht="11.25"/>
    <row r="310" s="19" customFormat="1" ht="11.25"/>
    <row r="311" s="19" customFormat="1" ht="11.25"/>
    <row r="312" s="19" customFormat="1" ht="11.25"/>
    <row r="313" s="19" customFormat="1" ht="11.25"/>
    <row r="314" s="19" customFormat="1" ht="11.25"/>
    <row r="315" s="19" customFormat="1" ht="11.25"/>
    <row r="316" s="19" customFormat="1" ht="11.25"/>
    <row r="317" s="19" customFormat="1" ht="11.25"/>
    <row r="318" s="19" customFormat="1" ht="11.25"/>
    <row r="319" s="19" customFormat="1" ht="11.25"/>
    <row r="320" s="19" customFormat="1" ht="11.25"/>
    <row r="321" s="19" customFormat="1" ht="11.25"/>
    <row r="322" s="19" customFormat="1" ht="11.25"/>
    <row r="323" s="19" customFormat="1" ht="11.25"/>
    <row r="324" s="19" customFormat="1" ht="11.25"/>
    <row r="325" s="19" customFormat="1" ht="11.25"/>
    <row r="326" s="19" customFormat="1" ht="11.25"/>
    <row r="327" s="19" customFormat="1" ht="11.25"/>
    <row r="328" s="19" customFormat="1" ht="11.25"/>
    <row r="329" s="19" customFormat="1" ht="11.25"/>
    <row r="330" s="19" customFormat="1" ht="11.25"/>
    <row r="331" s="19" customFormat="1" ht="11.25"/>
    <row r="332" s="19" customFormat="1" ht="11.25"/>
    <row r="333" s="19" customFormat="1" ht="11.25"/>
    <row r="334" s="19" customFormat="1" ht="11.25"/>
    <row r="335" s="19" customFormat="1" ht="11.25"/>
    <row r="336" s="19" customFormat="1" ht="11.25"/>
    <row r="337" s="19" customFormat="1" ht="11.25"/>
    <row r="338" s="19" customFormat="1" ht="11.25"/>
    <row r="339" s="19" customFormat="1" ht="11.25"/>
    <row r="340" s="19" customFormat="1" ht="11.25"/>
    <row r="341" s="19" customFormat="1" ht="11.25"/>
    <row r="342" s="19" customFormat="1" ht="11.25"/>
    <row r="343" s="19" customFormat="1" ht="11.25"/>
    <row r="344" s="19" customFormat="1" ht="11.25"/>
    <row r="345" s="19" customFormat="1" ht="11.25"/>
    <row r="346" s="19" customFormat="1" ht="11.25"/>
    <row r="347" s="19" customFormat="1" ht="11.25"/>
    <row r="348" s="19" customFormat="1" ht="11.25"/>
    <row r="349" s="19" customFormat="1" ht="11.25"/>
    <row r="350" s="19" customFormat="1" ht="11.25"/>
    <row r="351" s="19" customFormat="1" ht="11.25"/>
    <row r="352" s="19" customFormat="1" ht="11.25"/>
    <row r="353" s="19" customFormat="1" ht="11.25"/>
    <row r="354" s="19" customFormat="1" ht="11.25"/>
    <row r="355" s="19" customFormat="1" ht="11.25"/>
    <row r="356" s="19" customFormat="1" ht="11.25"/>
    <row r="357" s="19" customFormat="1" ht="11.25"/>
    <row r="358" s="19" customFormat="1" ht="11.25"/>
    <row r="359" s="19" customFormat="1" ht="11.25"/>
    <row r="360" s="19" customFormat="1" ht="11.25"/>
    <row r="361" s="19" customFormat="1" ht="11.25"/>
    <row r="362" s="19" customFormat="1" ht="11.25"/>
    <row r="363" s="19" customFormat="1" ht="11.25"/>
    <row r="364" s="19" customFormat="1" ht="11.25"/>
    <row r="365" s="19" customFormat="1" ht="11.25"/>
    <row r="366" s="19" customFormat="1" ht="11.25"/>
    <row r="367" s="19" customFormat="1" ht="11.25"/>
    <row r="368" s="19" customFormat="1" ht="11.25"/>
    <row r="369" s="19" customFormat="1" ht="11.25"/>
    <row r="370" s="19" customFormat="1" ht="11.25"/>
    <row r="371" s="19" customFormat="1" ht="11.25"/>
    <row r="372" s="19" customFormat="1" ht="11.25"/>
    <row r="373" s="19" customFormat="1" ht="11.25"/>
    <row r="374" s="19" customFormat="1" ht="11.25"/>
    <row r="375" s="19" customFormat="1" ht="11.25"/>
    <row r="376" s="19" customFormat="1" ht="11.25"/>
    <row r="377" s="19" customFormat="1" ht="11.25"/>
    <row r="378" s="19" customFormat="1" ht="11.25"/>
    <row r="379" s="19" customFormat="1" ht="11.25"/>
    <row r="380" s="19" customFormat="1" ht="11.25"/>
    <row r="381" s="19" customFormat="1" ht="11.25"/>
    <row r="382" s="19" customFormat="1" ht="11.25"/>
    <row r="383" s="19" customFormat="1" ht="11.25"/>
    <row r="384" s="19" customFormat="1" ht="11.25"/>
    <row r="385" s="19" customFormat="1" ht="11.25"/>
    <row r="386" s="19" customFormat="1" ht="11.25"/>
    <row r="387" s="19" customFormat="1" ht="11.25"/>
    <row r="388" s="19" customFormat="1" ht="11.25"/>
    <row r="389" s="19" customFormat="1" ht="11.25"/>
    <row r="390" s="19" customFormat="1" ht="11.25"/>
    <row r="391" s="19" customFormat="1" ht="11.25"/>
    <row r="392" s="19" customFormat="1" ht="11.25"/>
    <row r="393" s="19" customFormat="1" ht="11.25"/>
    <row r="394" s="19" customFormat="1" ht="11.25"/>
    <row r="395" s="19" customFormat="1" ht="11.25"/>
    <row r="396" s="19" customFormat="1" ht="11.25"/>
    <row r="397" s="19" customFormat="1" ht="11.25"/>
    <row r="398" s="19" customFormat="1" ht="11.25"/>
    <row r="399" s="19" customFormat="1" ht="11.25"/>
    <row r="400" s="19" customFormat="1" ht="11.25"/>
    <row r="401" s="19" customFormat="1" ht="11.25"/>
    <row r="402" s="19" customFormat="1" ht="11.25"/>
    <row r="403" s="19" customFormat="1" ht="11.25"/>
    <row r="404" s="19" customFormat="1" ht="11.25"/>
    <row r="405" s="19" customFormat="1" ht="11.25"/>
    <row r="406" s="19" customFormat="1" ht="11.25"/>
    <row r="407" s="19" customFormat="1" ht="11.25"/>
    <row r="408" s="19" customFormat="1" ht="11.25"/>
    <row r="409" s="19" customFormat="1" ht="11.25"/>
    <row r="410" s="19" customFormat="1" ht="11.25"/>
    <row r="411" s="19" customFormat="1" ht="11.25"/>
    <row r="412" s="19" customFormat="1" ht="11.25"/>
    <row r="413" s="19" customFormat="1" ht="11.25"/>
    <row r="414" s="19" customFormat="1" ht="11.25"/>
    <row r="415" s="19" customFormat="1" ht="11.25"/>
    <row r="416" s="19" customFormat="1" ht="11.25"/>
    <row r="417" s="19" customFormat="1" ht="11.25"/>
    <row r="418" s="19" customFormat="1" ht="11.25"/>
    <row r="419" s="19" customFormat="1" ht="11.25"/>
    <row r="420" s="19" customFormat="1" ht="11.25"/>
    <row r="421" s="19" customFormat="1" ht="11.25"/>
    <row r="422" s="19" customFormat="1" ht="11.25"/>
    <row r="423" s="19" customFormat="1" ht="11.25"/>
    <row r="424" s="19" customFormat="1" ht="11.25"/>
    <row r="425" s="19" customFormat="1" ht="11.25"/>
    <row r="426" s="19" customFormat="1" ht="11.25"/>
    <row r="427" s="19" customFormat="1" ht="11.25"/>
    <row r="428" s="19" customFormat="1" ht="11.25"/>
    <row r="429" s="19" customFormat="1" ht="11.25"/>
    <row r="430" s="19" customFormat="1" ht="11.25"/>
    <row r="431" s="19" customFormat="1" ht="11.25"/>
    <row r="432" s="19" customFormat="1" ht="11.25"/>
    <row r="433" s="19" customFormat="1" ht="11.25"/>
    <row r="434" s="19" customFormat="1" ht="11.25"/>
    <row r="435" s="19" customFormat="1" ht="11.25"/>
    <row r="436" s="19" customFormat="1" ht="11.25"/>
    <row r="437" s="19" customFormat="1" ht="11.25"/>
    <row r="438" s="19" customFormat="1" ht="11.25"/>
    <row r="439" s="19" customFormat="1" ht="11.25"/>
    <row r="440" s="19" customFormat="1" ht="11.25"/>
    <row r="441" s="19" customFormat="1" ht="11.25"/>
    <row r="442" s="19" customFormat="1" ht="11.25"/>
    <row r="443" s="19" customFormat="1" ht="11.25"/>
    <row r="444" s="19" customFormat="1" ht="11.25"/>
    <row r="445" s="19" customFormat="1" ht="11.25"/>
    <row r="446" s="19" customFormat="1" ht="11.25"/>
    <row r="447" s="19" customFormat="1" ht="11.25"/>
    <row r="448" s="19" customFormat="1" ht="11.25"/>
    <row r="449" s="19" customFormat="1" ht="11.25"/>
    <row r="450" s="19" customFormat="1" ht="11.25"/>
    <row r="451" s="19" customFormat="1" ht="11.25"/>
    <row r="452" s="19" customFormat="1" ht="11.25"/>
    <row r="453" s="19" customFormat="1" ht="11.25"/>
    <row r="454" s="19" customFormat="1" ht="11.25"/>
    <row r="455" s="19" customFormat="1" ht="11.25"/>
    <row r="456" s="19" customFormat="1" ht="11.25"/>
    <row r="457" s="19" customFormat="1" ht="11.25"/>
    <row r="458" s="19" customFormat="1" ht="11.25"/>
    <row r="459" s="19" customFormat="1" ht="11.25"/>
    <row r="460" s="19" customFormat="1" ht="11.25"/>
    <row r="461" s="19" customFormat="1" ht="11.25"/>
    <row r="462" s="19" customFormat="1" ht="11.25"/>
    <row r="463" s="19" customFormat="1" ht="11.25"/>
    <row r="464" s="19" customFormat="1" ht="11.25"/>
    <row r="465" s="19" customFormat="1" ht="11.25"/>
    <row r="466" s="19" customFormat="1" ht="11.25"/>
    <row r="467" s="19" customFormat="1" ht="11.25"/>
    <row r="468" s="19" customFormat="1" ht="11.25"/>
    <row r="469" s="19" customFormat="1" ht="11.25"/>
    <row r="470" s="19" customFormat="1" ht="11.25"/>
    <row r="471" s="19" customFormat="1" ht="11.25"/>
    <row r="472" s="19" customFormat="1" ht="11.25"/>
    <row r="473" s="19" customFormat="1" ht="11.25"/>
    <row r="474" s="19" customFormat="1" ht="11.25"/>
    <row r="475" s="19" customFormat="1" ht="11.25"/>
    <row r="476" s="19" customFormat="1" ht="11.25"/>
    <row r="477" s="19" customFormat="1" ht="11.25"/>
    <row r="478" s="19" customFormat="1" ht="11.25"/>
    <row r="479" s="19" customFormat="1" ht="11.25"/>
    <row r="480" s="19" customFormat="1" ht="11.25"/>
    <row r="481" s="19" customFormat="1" ht="11.25"/>
    <row r="482" s="19" customFormat="1" ht="11.25"/>
    <row r="483" s="19" customFormat="1" ht="11.25"/>
    <row r="484" s="19" customFormat="1" ht="11.25"/>
    <row r="485" s="19" customFormat="1" ht="11.25"/>
    <row r="486" s="19" customFormat="1" ht="11.25"/>
    <row r="487" s="19" customFormat="1" ht="11.25"/>
    <row r="488" s="19" customFormat="1" ht="11.25"/>
    <row r="489" s="19" customFormat="1" ht="11.25"/>
    <row r="490" s="19" customFormat="1" ht="11.25"/>
    <row r="491" s="19" customFormat="1" ht="11.25"/>
    <row r="492" s="19" customFormat="1" ht="11.25"/>
    <row r="493" s="19" customFormat="1" ht="11.25"/>
    <row r="494" s="19" customFormat="1" ht="11.25"/>
    <row r="495" s="19" customFormat="1" ht="11.25"/>
    <row r="496" s="19" customFormat="1" ht="11.25"/>
    <row r="497" s="19" customFormat="1" ht="11.25"/>
    <row r="498" s="19" customFormat="1" ht="11.25"/>
    <row r="499" s="19" customFormat="1" ht="11.25"/>
    <row r="500" s="19" customFormat="1" ht="11.25"/>
    <row r="501" s="19" customFormat="1" ht="11.25"/>
    <row r="502" s="19" customFormat="1" ht="11.25"/>
    <row r="503" s="19" customFormat="1" ht="11.25"/>
    <row r="504" s="19" customFormat="1" ht="11.25"/>
    <row r="505" s="19" customFormat="1" ht="11.25"/>
    <row r="506" s="19" customFormat="1" ht="11.25"/>
    <row r="507" s="19" customFormat="1" ht="11.25"/>
    <row r="508" s="19" customFormat="1" ht="11.25"/>
    <row r="509" s="19" customFormat="1" ht="11.25"/>
    <row r="510" s="19" customFormat="1" ht="11.25"/>
    <row r="511" s="19" customFormat="1" ht="11.25"/>
    <row r="512" s="19" customFormat="1" ht="11.25"/>
    <row r="513" s="19" customFormat="1" ht="11.25"/>
    <row r="514" s="19" customFormat="1" ht="11.25"/>
    <row r="515" s="19" customFormat="1" ht="11.25"/>
    <row r="516" s="19" customFormat="1" ht="11.25"/>
    <row r="517" s="19" customFormat="1" ht="11.25"/>
    <row r="518" s="19" customFormat="1" ht="11.25"/>
    <row r="519" s="19" customFormat="1" ht="11.25"/>
    <row r="520" s="19" customFormat="1" ht="11.25"/>
    <row r="521" s="19" customFormat="1" ht="11.25"/>
    <row r="522" s="19" customFormat="1" ht="11.25"/>
    <row r="523" s="19" customFormat="1" ht="11.25"/>
    <row r="524" s="19" customFormat="1" ht="11.25"/>
    <row r="525" s="19" customFormat="1" ht="11.25"/>
    <row r="526" s="19" customFormat="1" ht="11.25"/>
    <row r="527" s="19" customFormat="1" ht="11.25"/>
    <row r="528" s="19" customFormat="1" ht="11.25"/>
    <row r="529" s="19" customFormat="1" ht="11.25"/>
    <row r="530" s="19" customFormat="1" ht="11.25"/>
    <row r="531" s="19" customFormat="1" ht="11.25"/>
    <row r="532" s="19" customFormat="1" ht="11.25"/>
    <row r="533" s="19" customFormat="1" ht="11.25"/>
    <row r="534" s="19" customFormat="1" ht="11.25"/>
    <row r="535" s="19" customFormat="1" ht="11.25"/>
    <row r="536" s="19" customFormat="1" ht="11.25"/>
    <row r="537" s="19" customFormat="1" ht="11.25"/>
    <row r="538" s="19" customFormat="1" ht="11.25"/>
    <row r="539" s="19" customFormat="1" ht="11.25"/>
    <row r="540" s="19" customFormat="1" ht="11.25"/>
    <row r="541" s="19" customFormat="1" ht="11.25"/>
    <row r="542" s="19" customFormat="1" ht="11.25"/>
    <row r="543" s="19" customFormat="1" ht="11.25"/>
    <row r="544" s="19" customFormat="1" ht="11.25"/>
    <row r="545" s="19" customFormat="1" ht="11.25"/>
    <row r="546" s="19" customFormat="1" ht="11.25"/>
    <row r="547" s="19" customFormat="1" ht="11.25"/>
    <row r="548" s="19" customFormat="1" ht="11.25"/>
    <row r="549" s="19" customFormat="1" ht="11.25"/>
    <row r="550" s="19" customFormat="1" ht="11.25"/>
    <row r="551" s="19" customFormat="1" ht="11.25"/>
    <row r="552" s="19" customFormat="1" ht="11.25"/>
    <row r="553" s="19" customFormat="1" ht="11.25"/>
    <row r="554" s="19" customFormat="1" ht="11.25"/>
    <row r="555" s="19" customFormat="1" ht="11.25"/>
    <row r="556" s="19" customFormat="1" ht="11.25"/>
    <row r="557" s="19" customFormat="1" ht="11.25"/>
    <row r="558" s="19" customFormat="1" ht="11.25"/>
    <row r="559" s="19" customFormat="1" ht="11.25"/>
    <row r="560" s="19" customFormat="1" ht="11.25"/>
    <row r="561" s="19" customFormat="1" ht="11.25"/>
    <row r="562" s="19" customFormat="1" ht="11.25"/>
    <row r="563" s="19" customFormat="1" ht="11.25"/>
    <row r="564" s="19" customFormat="1" ht="11.25"/>
    <row r="565" s="19" customFormat="1" ht="11.25"/>
    <row r="566" s="19" customFormat="1" ht="11.25"/>
    <row r="567" s="19" customFormat="1" ht="11.25"/>
    <row r="568" s="19" customFormat="1" ht="11.25"/>
    <row r="569" s="19" customFormat="1" ht="11.25"/>
    <row r="570" s="19" customFormat="1" ht="11.25"/>
    <row r="571" s="19" customFormat="1" ht="11.25"/>
    <row r="572" s="19" customFormat="1" ht="11.25"/>
    <row r="573" s="19" customFormat="1" ht="11.25"/>
    <row r="574" s="19" customFormat="1" ht="11.25"/>
    <row r="575" s="19" customFormat="1" ht="11.25"/>
    <row r="576" s="19" customFormat="1" ht="11.25"/>
    <row r="577" s="19" customFormat="1" ht="11.25"/>
    <row r="578" s="19" customFormat="1" ht="11.25"/>
    <row r="579" s="19" customFormat="1" ht="11.25"/>
    <row r="580" s="19" customFormat="1" ht="11.25"/>
    <row r="581" s="19" customFormat="1" ht="11.25"/>
    <row r="582" s="19" customFormat="1" ht="11.25"/>
    <row r="583" s="19" customFormat="1" ht="11.25"/>
    <row r="584" s="19" customFormat="1" ht="11.25"/>
    <row r="585" s="19" customFormat="1" ht="11.25"/>
    <row r="586" s="19" customFormat="1" ht="11.25"/>
    <row r="587" s="19" customFormat="1" ht="11.25"/>
    <row r="588" s="19" customFormat="1" ht="11.25"/>
    <row r="589" s="19" customFormat="1" ht="11.25"/>
    <row r="590" s="19" customFormat="1" ht="11.25"/>
    <row r="591" s="19" customFormat="1" ht="11.25"/>
    <row r="592" s="19" customFormat="1" ht="11.25"/>
    <row r="593" s="19" customFormat="1" ht="11.25"/>
    <row r="594" s="19" customFormat="1" ht="11.25"/>
    <row r="595" s="19" customFormat="1" ht="11.25"/>
    <row r="596" s="19" customFormat="1" ht="11.25"/>
    <row r="597" s="19" customFormat="1" ht="11.25"/>
    <row r="598" s="19" customFormat="1" ht="11.25"/>
    <row r="599" s="19" customFormat="1" ht="11.25"/>
    <row r="600" s="19" customFormat="1" ht="11.25"/>
    <row r="601" s="19" customFormat="1" ht="11.25"/>
    <row r="602" s="19" customFormat="1" ht="11.25"/>
    <row r="603" s="19" customFormat="1" ht="11.25"/>
    <row r="604" s="19" customFormat="1" ht="11.25"/>
    <row r="605" s="19" customFormat="1" ht="11.25"/>
    <row r="606" s="19" customFormat="1" ht="11.25"/>
    <row r="607" s="19" customFormat="1" ht="11.25"/>
    <row r="608" s="19" customFormat="1" ht="11.25"/>
    <row r="609" s="19" customFormat="1" ht="11.25"/>
    <row r="610" s="19" customFormat="1" ht="11.25"/>
    <row r="611" s="19" customFormat="1" ht="11.25"/>
    <row r="612" s="19" customFormat="1" ht="11.25"/>
    <row r="613" s="19" customFormat="1" ht="11.25"/>
    <row r="614" s="19" customFormat="1" ht="11.25"/>
    <row r="615" s="19" customFormat="1" ht="11.25"/>
    <row r="616" s="19" customFormat="1" ht="11.25"/>
    <row r="617" s="19" customFormat="1" ht="11.25"/>
    <row r="618" s="19" customFormat="1" ht="11.25"/>
    <row r="619" s="19" customFormat="1" ht="11.25"/>
    <row r="620" s="19" customFormat="1" ht="11.25"/>
    <row r="621" s="19" customFormat="1" ht="11.25"/>
    <row r="622" s="19" customFormat="1" ht="11.25"/>
    <row r="623" s="19" customFormat="1" ht="11.25"/>
    <row r="624" s="19" customFormat="1" ht="11.25"/>
    <row r="625" s="19" customFormat="1" ht="11.25"/>
    <row r="626" s="19" customFormat="1" ht="11.25"/>
    <row r="627" s="19" customFormat="1" ht="11.25"/>
    <row r="628" s="19" customFormat="1" ht="11.25"/>
    <row r="629" s="19" customFormat="1" ht="11.25"/>
    <row r="630" s="19" customFormat="1" ht="11.25"/>
    <row r="631" s="19" customFormat="1" ht="11.25"/>
    <row r="632" s="19" customFormat="1" ht="11.25"/>
    <row r="633" s="19" customFormat="1" ht="11.25"/>
    <row r="634" s="19" customFormat="1" ht="11.25"/>
    <row r="635" s="19" customFormat="1" ht="11.25"/>
    <row r="636" s="19" customFormat="1" ht="11.25"/>
    <row r="637" s="19" customFormat="1" ht="11.25"/>
    <row r="638" s="19" customFormat="1" ht="11.25"/>
    <row r="639" s="19" customFormat="1" ht="11.25"/>
    <row r="640" s="19" customFormat="1" ht="11.25"/>
    <row r="641" s="19" customFormat="1" ht="11.25"/>
    <row r="642" s="19" customFormat="1" ht="11.25"/>
    <row r="643" s="19" customFormat="1" ht="11.25"/>
    <row r="644" s="19" customFormat="1" ht="11.25"/>
  </sheetData>
  <sheetProtection/>
  <mergeCells count="3">
    <mergeCell ref="A5:B5"/>
    <mergeCell ref="A6:B6"/>
    <mergeCell ref="A3:H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21" sqref="E21"/>
    </sheetView>
  </sheetViews>
  <sheetFormatPr defaultColWidth="9.33203125" defaultRowHeight="11.25"/>
  <cols>
    <col min="1" max="8" width="29.66015625" style="0" customWidth="1"/>
    <col min="9" max="78" width="9.16015625" style="19" customWidth="1"/>
  </cols>
  <sheetData>
    <row r="1" spans="1:11" ht="18">
      <c r="A1" s="32"/>
      <c r="B1" s="32"/>
      <c r="C1" s="32"/>
      <c r="D1" s="32"/>
      <c r="E1" s="32"/>
      <c r="F1" s="32"/>
      <c r="G1" s="32"/>
      <c r="H1" s="32"/>
      <c r="I1" s="56"/>
      <c r="J1" s="56"/>
      <c r="K1" s="56"/>
    </row>
    <row r="2" spans="1:11" ht="15.75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8">
      <c r="A3" s="32"/>
      <c r="B3" s="32"/>
      <c r="C3" s="32"/>
      <c r="D3" s="32"/>
      <c r="E3" s="32"/>
      <c r="F3" s="32"/>
      <c r="G3" s="32"/>
      <c r="H3" s="32"/>
      <c r="I3" s="56"/>
      <c r="J3" s="56"/>
      <c r="K3" s="56"/>
    </row>
    <row r="4" spans="1:11" ht="15" customHeight="1">
      <c r="A4" s="332" t="s">
        <v>108</v>
      </c>
      <c r="B4" s="332"/>
      <c r="C4" s="332"/>
      <c r="D4" s="332"/>
      <c r="E4" s="332"/>
      <c r="F4" s="332"/>
      <c r="G4" s="332"/>
      <c r="H4" s="332"/>
      <c r="I4" s="74"/>
      <c r="J4" s="74"/>
      <c r="K4" s="74"/>
    </row>
    <row r="5" spans="1:11" ht="18">
      <c r="A5" s="32"/>
      <c r="B5" s="32"/>
      <c r="C5" s="32"/>
      <c r="D5" s="32"/>
      <c r="E5" s="32"/>
      <c r="F5" s="32"/>
      <c r="G5" s="32"/>
      <c r="H5" s="32"/>
      <c r="I5" s="56"/>
      <c r="J5" s="56"/>
      <c r="K5" s="56"/>
    </row>
    <row r="6" spans="1:11" ht="24.75" customHeight="1">
      <c r="A6" s="335" t="s">
        <v>11</v>
      </c>
      <c r="B6" s="335"/>
      <c r="C6" s="57">
        <f aca="true" t="shared" si="0" ref="C6:H6">UPPER(C9)</f>
      </c>
      <c r="D6" s="57">
        <f t="shared" si="0"/>
      </c>
      <c r="E6" s="57">
        <f t="shared" si="0"/>
      </c>
      <c r="F6" s="57">
        <f t="shared" si="0"/>
      </c>
      <c r="G6" s="57">
        <f t="shared" si="0"/>
      </c>
      <c r="H6" s="57">
        <f t="shared" si="0"/>
      </c>
      <c r="I6" s="58"/>
      <c r="J6" s="58"/>
      <c r="K6" s="58"/>
    </row>
    <row r="7" spans="1:8" ht="31.5" customHeight="1">
      <c r="A7" s="336">
        <v>1</v>
      </c>
      <c r="B7" s="336"/>
      <c r="C7" s="59">
        <v>2</v>
      </c>
      <c r="D7" s="59">
        <v>3</v>
      </c>
      <c r="E7" s="59">
        <v>4.33333333333333</v>
      </c>
      <c r="F7" s="59">
        <v>5.08333333333333</v>
      </c>
      <c r="G7" s="59">
        <v>6</v>
      </c>
      <c r="H7" s="59">
        <v>7</v>
      </c>
    </row>
    <row r="8" spans="1:11" ht="12.75" hidden="1">
      <c r="A8" s="70"/>
      <c r="B8" s="71" t="s">
        <v>103</v>
      </c>
      <c r="C8" s="72" t="e">
        <f>#REF!</f>
        <v>#REF!</v>
      </c>
      <c r="D8" s="72" t="e">
        <f>#REF!</f>
        <v>#REF!</v>
      </c>
      <c r="E8" s="72" t="e">
        <f>#REF!</f>
        <v>#REF!</v>
      </c>
      <c r="F8" s="72" t="e">
        <f>#REF!</f>
        <v>#REF!</v>
      </c>
      <c r="G8" s="72" t="e">
        <f>#REF!</f>
        <v>#REF!</v>
      </c>
      <c r="H8" s="72" t="e">
        <f>#REF!</f>
        <v>#REF!</v>
      </c>
      <c r="I8" s="60"/>
      <c r="J8" s="60"/>
      <c r="K8" s="60"/>
    </row>
    <row r="9" spans="1:11" ht="11.25" hidden="1">
      <c r="A9" s="75" t="s">
        <v>61</v>
      </c>
      <c r="B9" s="61"/>
      <c r="C9" s="61"/>
      <c r="D9" s="61"/>
      <c r="E9" s="61"/>
      <c r="F9" s="61"/>
      <c r="G9" s="61"/>
      <c r="H9" s="61"/>
      <c r="I9" s="60"/>
      <c r="J9" s="60"/>
      <c r="K9" s="60"/>
    </row>
    <row r="10" spans="1:11" ht="12.75" hidden="1">
      <c r="A10" s="62"/>
      <c r="B10" s="63"/>
      <c r="C10" s="64"/>
      <c r="D10" s="65"/>
      <c r="E10" s="65"/>
      <c r="F10" s="64"/>
      <c r="G10" s="64"/>
      <c r="H10" s="64"/>
      <c r="I10" s="62"/>
      <c r="J10" s="62"/>
      <c r="K10" s="62"/>
    </row>
    <row r="11" spans="1:11" ht="12.75" hidden="1">
      <c r="A11" s="62"/>
      <c r="B11" s="63"/>
      <c r="C11" s="64"/>
      <c r="D11" s="65"/>
      <c r="E11" s="65"/>
      <c r="F11" s="64"/>
      <c r="G11" s="64"/>
      <c r="H11" s="64"/>
      <c r="I11" s="62"/>
      <c r="J11" s="62"/>
      <c r="K11" s="62"/>
    </row>
    <row r="12" spans="1:11" ht="12.75" hidden="1">
      <c r="A12" s="62"/>
      <c r="B12" s="63"/>
      <c r="C12" s="64"/>
      <c r="D12" s="65"/>
      <c r="E12" s="65"/>
      <c r="F12" s="64"/>
      <c r="G12" s="64"/>
      <c r="H12" s="64"/>
      <c r="I12" s="62"/>
      <c r="J12" s="62"/>
      <c r="K12" s="62"/>
    </row>
    <row r="13" spans="1:11" ht="12.75">
      <c r="A13" s="62"/>
      <c r="B13" s="63"/>
      <c r="C13" s="64"/>
      <c r="D13" s="65"/>
      <c r="E13" s="65"/>
      <c r="F13" s="64"/>
      <c r="G13" s="64"/>
      <c r="H13" s="64"/>
      <c r="I13" s="62"/>
      <c r="J13" s="62"/>
      <c r="K13" s="62"/>
    </row>
    <row r="14" spans="1:11" s="19" customFormat="1" ht="12.75">
      <c r="A14" s="62"/>
      <c r="B14" s="63"/>
      <c r="C14" s="64"/>
      <c r="D14" s="65"/>
      <c r="E14" s="65"/>
      <c r="F14" s="64"/>
      <c r="G14" s="64"/>
      <c r="H14" s="64"/>
      <c r="I14" s="62"/>
      <c r="J14" s="62"/>
      <c r="K14" s="62"/>
    </row>
    <row r="15" spans="1:11" s="19" customFormat="1" ht="12.75">
      <c r="A15" s="62"/>
      <c r="B15" s="63"/>
      <c r="C15" s="64"/>
      <c r="D15" s="65"/>
      <c r="E15" s="65"/>
      <c r="F15" s="64"/>
      <c r="G15" s="64"/>
      <c r="H15" s="64"/>
      <c r="I15" s="62"/>
      <c r="J15" s="62"/>
      <c r="K15" s="62"/>
    </row>
    <row r="16" spans="1:11" s="19" customFormat="1" ht="12.75">
      <c r="A16" s="62"/>
      <c r="B16" s="63"/>
      <c r="C16" s="64"/>
      <c r="D16" s="65"/>
      <c r="E16" s="65"/>
      <c r="F16" s="64"/>
      <c r="G16" s="64"/>
      <c r="H16" s="64"/>
      <c r="I16" s="62"/>
      <c r="J16" s="62"/>
      <c r="K16" s="62"/>
    </row>
    <row r="17" spans="1:11" s="19" customFormat="1" ht="12.75">
      <c r="A17" s="62"/>
      <c r="B17" s="63"/>
      <c r="C17" s="64"/>
      <c r="D17" s="65"/>
      <c r="E17" s="65"/>
      <c r="F17" s="64"/>
      <c r="G17" s="64"/>
      <c r="H17" s="64"/>
      <c r="I17" s="62"/>
      <c r="J17" s="62"/>
      <c r="K17" s="62"/>
    </row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  <row r="290" s="19" customFormat="1" ht="11.25"/>
    <row r="291" s="19" customFormat="1" ht="11.25"/>
    <row r="292" s="19" customFormat="1" ht="11.25"/>
    <row r="293" s="19" customFormat="1" ht="11.25"/>
    <row r="294" s="19" customFormat="1" ht="11.25"/>
    <row r="295" s="19" customFormat="1" ht="11.25"/>
    <row r="296" s="19" customFormat="1" ht="11.25"/>
    <row r="297" s="19" customFormat="1" ht="11.25"/>
    <row r="298" s="19" customFormat="1" ht="11.25"/>
    <row r="299" s="19" customFormat="1" ht="11.25"/>
    <row r="300" s="19" customFormat="1" ht="11.25"/>
    <row r="301" s="19" customFormat="1" ht="11.25"/>
    <row r="302" s="19" customFormat="1" ht="11.25"/>
    <row r="303" s="19" customFormat="1" ht="11.25"/>
    <row r="304" s="19" customFormat="1" ht="11.25"/>
    <row r="305" s="19" customFormat="1" ht="11.25"/>
    <row r="306" s="19" customFormat="1" ht="11.25"/>
    <row r="307" s="19" customFormat="1" ht="11.25"/>
    <row r="308" s="19" customFormat="1" ht="11.25"/>
    <row r="309" s="19" customFormat="1" ht="11.25"/>
    <row r="310" s="19" customFormat="1" ht="11.25"/>
    <row r="311" s="19" customFormat="1" ht="11.25"/>
    <row r="312" s="19" customFormat="1" ht="11.25"/>
    <row r="313" s="19" customFormat="1" ht="11.25"/>
    <row r="314" s="19" customFormat="1" ht="11.25"/>
  </sheetData>
  <sheetProtection/>
  <mergeCells count="4">
    <mergeCell ref="A2:K2"/>
    <mergeCell ref="A6:B6"/>
    <mergeCell ref="A7:B7"/>
    <mergeCell ref="A4:H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33" sqref="F33"/>
    </sheetView>
  </sheetViews>
  <sheetFormatPr defaultColWidth="9.33203125" defaultRowHeight="11.25"/>
  <cols>
    <col min="1" max="8" width="29.66015625" style="0" customWidth="1"/>
    <col min="9" max="78" width="9.16015625" style="19" customWidth="1"/>
  </cols>
  <sheetData>
    <row r="1" spans="1:11" ht="18">
      <c r="A1" s="32"/>
      <c r="B1" s="32"/>
      <c r="C1" s="32"/>
      <c r="D1" s="32"/>
      <c r="E1" s="32"/>
      <c r="F1" s="32"/>
      <c r="G1" s="32"/>
      <c r="H1" s="32"/>
      <c r="I1" s="56"/>
      <c r="J1" s="56"/>
      <c r="K1" s="56"/>
    </row>
    <row r="2" spans="1:11" ht="15.75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8">
      <c r="A3" s="32"/>
      <c r="B3" s="32"/>
      <c r="C3" s="32"/>
      <c r="D3" s="32"/>
      <c r="E3" s="32"/>
      <c r="F3" s="32"/>
      <c r="G3" s="32"/>
      <c r="H3" s="32"/>
      <c r="I3" s="56"/>
      <c r="J3" s="56"/>
      <c r="K3" s="56"/>
    </row>
    <row r="4" spans="1:11" ht="15" customHeight="1">
      <c r="A4" s="332" t="s">
        <v>109</v>
      </c>
      <c r="B4" s="332"/>
      <c r="C4" s="332"/>
      <c r="D4" s="332"/>
      <c r="E4" s="332"/>
      <c r="F4" s="332"/>
      <c r="G4" s="332"/>
      <c r="H4" s="332"/>
      <c r="I4" s="74"/>
      <c r="J4" s="74"/>
      <c r="K4" s="74"/>
    </row>
    <row r="5" spans="1:11" ht="18">
      <c r="A5" s="32"/>
      <c r="B5" s="32"/>
      <c r="C5" s="32"/>
      <c r="D5" s="32"/>
      <c r="E5" s="32"/>
      <c r="F5" s="32"/>
      <c r="G5" s="32"/>
      <c r="H5" s="32"/>
      <c r="I5" s="56"/>
      <c r="J5" s="56"/>
      <c r="K5" s="56"/>
    </row>
    <row r="6" spans="1:11" ht="24.75" customHeight="1">
      <c r="A6" s="335" t="s">
        <v>11</v>
      </c>
      <c r="B6" s="335"/>
      <c r="C6" s="57">
        <f aca="true" t="shared" si="0" ref="C6:H6">UPPER(C9)</f>
      </c>
      <c r="D6" s="57">
        <f t="shared" si="0"/>
      </c>
      <c r="E6" s="57">
        <f t="shared" si="0"/>
      </c>
      <c r="F6" s="57">
        <f t="shared" si="0"/>
      </c>
      <c r="G6" s="57">
        <f t="shared" si="0"/>
      </c>
      <c r="H6" s="57">
        <f t="shared" si="0"/>
      </c>
      <c r="I6" s="58"/>
      <c r="J6" s="58"/>
      <c r="K6" s="58"/>
    </row>
    <row r="7" spans="1:8" ht="31.5" customHeight="1">
      <c r="A7" s="336">
        <v>1</v>
      </c>
      <c r="B7" s="336"/>
      <c r="C7" s="59">
        <v>2</v>
      </c>
      <c r="D7" s="59">
        <v>3</v>
      </c>
      <c r="E7" s="59">
        <v>4.33333333333333</v>
      </c>
      <c r="F7" s="59">
        <v>5.08333333333333</v>
      </c>
      <c r="G7" s="59">
        <v>6</v>
      </c>
      <c r="H7" s="59">
        <v>7</v>
      </c>
    </row>
    <row r="8" spans="1:11" ht="12.75" hidden="1">
      <c r="A8" s="70"/>
      <c r="B8" s="71" t="s">
        <v>103</v>
      </c>
      <c r="C8" s="72" t="e">
        <f>#REF!</f>
        <v>#REF!</v>
      </c>
      <c r="D8" s="72" t="e">
        <f>#REF!</f>
        <v>#REF!</v>
      </c>
      <c r="E8" s="72" t="e">
        <f>#REF!</f>
        <v>#REF!</v>
      </c>
      <c r="F8" s="72" t="e">
        <f>#REF!</f>
        <v>#REF!</v>
      </c>
      <c r="G8" s="72" t="e">
        <f>#REF!</f>
        <v>#REF!</v>
      </c>
      <c r="H8" s="72" t="e">
        <f>#REF!</f>
        <v>#REF!</v>
      </c>
      <c r="I8" s="60"/>
      <c r="J8" s="60"/>
      <c r="K8" s="60"/>
    </row>
    <row r="9" spans="1:11" ht="11.25" hidden="1">
      <c r="A9" s="75" t="s">
        <v>61</v>
      </c>
      <c r="B9" s="61"/>
      <c r="C9" s="61"/>
      <c r="D9" s="61"/>
      <c r="E9" s="61"/>
      <c r="F9" s="61"/>
      <c r="G9" s="61"/>
      <c r="H9" s="61"/>
      <c r="I9" s="60"/>
      <c r="J9" s="60"/>
      <c r="K9" s="60"/>
    </row>
    <row r="10" spans="1:11" ht="12.75" hidden="1">
      <c r="A10" s="62"/>
      <c r="B10" s="63"/>
      <c r="C10" s="64"/>
      <c r="D10" s="65"/>
      <c r="E10" s="65"/>
      <c r="F10" s="64"/>
      <c r="G10" s="64"/>
      <c r="H10" s="64"/>
      <c r="I10" s="62"/>
      <c r="J10" s="62"/>
      <c r="K10" s="62"/>
    </row>
    <row r="11" spans="1:11" ht="12.75" hidden="1">
      <c r="A11" s="62"/>
      <c r="B11" s="63"/>
      <c r="C11" s="64"/>
      <c r="D11" s="65"/>
      <c r="E11" s="65"/>
      <c r="F11" s="64"/>
      <c r="G11" s="64"/>
      <c r="H11" s="64"/>
      <c r="I11" s="62"/>
      <c r="J11" s="62"/>
      <c r="K11" s="62"/>
    </row>
    <row r="12" spans="1:11" ht="12.75" hidden="1">
      <c r="A12" s="62"/>
      <c r="B12" s="63"/>
      <c r="C12" s="64"/>
      <c r="D12" s="65"/>
      <c r="E12" s="65"/>
      <c r="F12" s="64"/>
      <c r="G12" s="64"/>
      <c r="H12" s="64"/>
      <c r="I12" s="62"/>
      <c r="J12" s="62"/>
      <c r="K12" s="62"/>
    </row>
    <row r="13" spans="1:11" ht="12.75">
      <c r="A13" s="62"/>
      <c r="B13" s="63"/>
      <c r="C13" s="64"/>
      <c r="D13" s="65"/>
      <c r="E13" s="65"/>
      <c r="F13" s="64"/>
      <c r="G13" s="64"/>
      <c r="H13" s="64"/>
      <c r="I13" s="62"/>
      <c r="J13" s="62"/>
      <c r="K13" s="62"/>
    </row>
    <row r="14" spans="1:11" s="19" customFormat="1" ht="12.75">
      <c r="A14" s="62"/>
      <c r="B14" s="63"/>
      <c r="C14" s="64"/>
      <c r="D14" s="65"/>
      <c r="E14" s="65"/>
      <c r="F14" s="64"/>
      <c r="G14" s="64"/>
      <c r="H14" s="64"/>
      <c r="I14" s="62"/>
      <c r="J14" s="62"/>
      <c r="K14" s="62"/>
    </row>
    <row r="15" spans="1:11" s="19" customFormat="1" ht="12.75">
      <c r="A15" s="62"/>
      <c r="B15" s="63"/>
      <c r="C15" s="64"/>
      <c r="D15" s="65"/>
      <c r="E15" s="65"/>
      <c r="F15" s="64"/>
      <c r="G15" s="64"/>
      <c r="H15" s="64"/>
      <c r="I15" s="62"/>
      <c r="J15" s="62"/>
      <c r="K15" s="62"/>
    </row>
    <row r="16" spans="1:11" s="19" customFormat="1" ht="12.75">
      <c r="A16" s="62"/>
      <c r="B16" s="63"/>
      <c r="C16" s="64"/>
      <c r="D16" s="65"/>
      <c r="E16" s="65"/>
      <c r="F16" s="64"/>
      <c r="G16" s="64"/>
      <c r="H16" s="64"/>
      <c r="I16" s="62"/>
      <c r="J16" s="62"/>
      <c r="K16" s="62"/>
    </row>
    <row r="17" spans="1:11" s="19" customFormat="1" ht="12.75">
      <c r="A17" s="62"/>
      <c r="B17" s="63"/>
      <c r="C17" s="64"/>
      <c r="D17" s="65"/>
      <c r="E17" s="65"/>
      <c r="F17" s="64"/>
      <c r="G17" s="64"/>
      <c r="H17" s="64"/>
      <c r="I17" s="62"/>
      <c r="J17" s="62"/>
      <c r="K17" s="62"/>
    </row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  <row r="82" s="19" customFormat="1" ht="11.25"/>
    <row r="83" s="19" customFormat="1" ht="11.25"/>
    <row r="84" s="19" customFormat="1" ht="11.25"/>
    <row r="85" s="19" customFormat="1" ht="11.25"/>
    <row r="86" s="19" customFormat="1" ht="11.25"/>
    <row r="87" s="19" customFormat="1" ht="11.25"/>
    <row r="88" s="19" customFormat="1" ht="11.25"/>
    <row r="89" s="19" customFormat="1" ht="11.25"/>
    <row r="90" s="19" customFormat="1" ht="11.25"/>
    <row r="91" s="19" customFormat="1" ht="11.25"/>
    <row r="92" s="19" customFormat="1" ht="11.25"/>
    <row r="93" s="19" customFormat="1" ht="11.25"/>
    <row r="94" s="19" customFormat="1" ht="11.25"/>
    <row r="95" s="19" customFormat="1" ht="11.25"/>
    <row r="96" s="19" customFormat="1" ht="11.25"/>
    <row r="97" s="19" customFormat="1" ht="11.25"/>
    <row r="98" s="19" customFormat="1" ht="11.25"/>
    <row r="99" s="19" customFormat="1" ht="11.25"/>
    <row r="100" s="19" customFormat="1" ht="11.25"/>
    <row r="101" s="19" customFormat="1" ht="11.25"/>
    <row r="102" s="19" customFormat="1" ht="11.25"/>
    <row r="103" s="19" customFormat="1" ht="11.25"/>
    <row r="104" s="19" customFormat="1" ht="11.25"/>
    <row r="105" s="19" customFormat="1" ht="11.25"/>
    <row r="106" s="19" customFormat="1" ht="11.25"/>
    <row r="107" s="19" customFormat="1" ht="11.25"/>
    <row r="108" s="19" customFormat="1" ht="11.25"/>
    <row r="109" s="19" customFormat="1" ht="11.25"/>
    <row r="110" s="19" customFormat="1" ht="11.25"/>
    <row r="111" s="19" customFormat="1" ht="11.25"/>
    <row r="112" s="19" customFormat="1" ht="11.25"/>
    <row r="113" s="19" customFormat="1" ht="11.25"/>
    <row r="114" s="19" customFormat="1" ht="11.25"/>
    <row r="115" s="19" customFormat="1" ht="11.25"/>
    <row r="116" s="19" customFormat="1" ht="11.25"/>
    <row r="117" s="19" customFormat="1" ht="11.25"/>
    <row r="118" s="19" customFormat="1" ht="11.25"/>
    <row r="119" s="19" customFormat="1" ht="11.25"/>
    <row r="120" s="19" customFormat="1" ht="11.25"/>
    <row r="121" s="19" customFormat="1" ht="11.25"/>
    <row r="122" s="19" customFormat="1" ht="11.25"/>
    <row r="123" s="19" customFormat="1" ht="11.25"/>
    <row r="124" s="19" customFormat="1" ht="11.25"/>
    <row r="125" s="19" customFormat="1" ht="11.25"/>
    <row r="126" s="19" customFormat="1" ht="11.25"/>
    <row r="127" s="19" customFormat="1" ht="11.25"/>
    <row r="128" s="19" customFormat="1" ht="11.25"/>
    <row r="129" s="19" customFormat="1" ht="11.25"/>
    <row r="130" s="19" customFormat="1" ht="11.25"/>
    <row r="131" s="19" customFormat="1" ht="11.25"/>
    <row r="132" s="19" customFormat="1" ht="11.25"/>
    <row r="133" s="19" customFormat="1" ht="11.25"/>
    <row r="134" s="19" customFormat="1" ht="11.25"/>
    <row r="135" s="19" customFormat="1" ht="11.25"/>
    <row r="136" s="19" customFormat="1" ht="11.25"/>
    <row r="137" s="19" customFormat="1" ht="11.25"/>
    <row r="138" s="19" customFormat="1" ht="11.25"/>
    <row r="139" s="19" customFormat="1" ht="11.25"/>
    <row r="140" s="19" customFormat="1" ht="11.25"/>
    <row r="141" s="19" customFormat="1" ht="11.25"/>
    <row r="142" s="19" customFormat="1" ht="11.25"/>
    <row r="143" s="19" customFormat="1" ht="11.25"/>
    <row r="144" s="19" customFormat="1" ht="11.25"/>
    <row r="145" s="19" customFormat="1" ht="11.25"/>
    <row r="146" s="19" customFormat="1" ht="11.25"/>
    <row r="147" s="19" customFormat="1" ht="11.25"/>
    <row r="148" s="19" customFormat="1" ht="11.25"/>
    <row r="149" s="19" customFormat="1" ht="11.25"/>
    <row r="150" s="19" customFormat="1" ht="11.25"/>
    <row r="151" s="19" customFormat="1" ht="11.25"/>
    <row r="152" s="19" customFormat="1" ht="11.25"/>
    <row r="153" s="19" customFormat="1" ht="11.25"/>
    <row r="154" s="19" customFormat="1" ht="11.25"/>
    <row r="155" s="19" customFormat="1" ht="11.25"/>
    <row r="156" s="19" customFormat="1" ht="11.25"/>
    <row r="157" s="19" customFormat="1" ht="11.25"/>
    <row r="158" s="19" customFormat="1" ht="11.25"/>
    <row r="159" s="19" customFormat="1" ht="11.25"/>
    <row r="160" s="19" customFormat="1" ht="11.25"/>
    <row r="161" s="19" customFormat="1" ht="11.25"/>
    <row r="162" s="19" customFormat="1" ht="11.25"/>
    <row r="163" s="19" customFormat="1" ht="11.25"/>
    <row r="164" s="19" customFormat="1" ht="11.25"/>
    <row r="165" s="19" customFormat="1" ht="11.25"/>
    <row r="166" s="19" customFormat="1" ht="11.25"/>
    <row r="167" s="19" customFormat="1" ht="11.25"/>
    <row r="168" s="19" customFormat="1" ht="11.25"/>
    <row r="169" s="19" customFormat="1" ht="11.25"/>
    <row r="170" s="19" customFormat="1" ht="11.25"/>
    <row r="171" s="19" customFormat="1" ht="11.25"/>
    <row r="172" s="19" customFormat="1" ht="11.25"/>
    <row r="173" s="19" customFormat="1" ht="11.25"/>
    <row r="174" s="19" customFormat="1" ht="11.25"/>
    <row r="175" s="19" customFormat="1" ht="11.25"/>
    <row r="176" s="19" customFormat="1" ht="11.25"/>
    <row r="177" s="19" customFormat="1" ht="11.25"/>
    <row r="178" s="19" customFormat="1" ht="11.25"/>
    <row r="179" s="19" customFormat="1" ht="11.25"/>
    <row r="180" s="19" customFormat="1" ht="11.25"/>
    <row r="181" s="19" customFormat="1" ht="11.25"/>
    <row r="182" s="19" customFormat="1" ht="11.25"/>
    <row r="183" s="19" customFormat="1" ht="11.25"/>
    <row r="184" s="19" customFormat="1" ht="11.25"/>
    <row r="185" s="19" customFormat="1" ht="11.25"/>
    <row r="186" s="19" customFormat="1" ht="11.25"/>
    <row r="187" s="19" customFormat="1" ht="11.25"/>
    <row r="188" s="19" customFormat="1" ht="11.25"/>
    <row r="189" s="19" customFormat="1" ht="11.25"/>
    <row r="190" s="19" customFormat="1" ht="11.25"/>
    <row r="191" s="19" customFormat="1" ht="11.25"/>
    <row r="192" s="19" customFormat="1" ht="11.25"/>
    <row r="193" s="19" customFormat="1" ht="11.25"/>
    <row r="194" s="19" customFormat="1" ht="11.25"/>
    <row r="195" s="19" customFormat="1" ht="11.25"/>
    <row r="196" s="19" customFormat="1" ht="11.25"/>
    <row r="197" s="19" customFormat="1" ht="11.25"/>
    <row r="198" s="19" customFormat="1" ht="11.25"/>
    <row r="199" s="19" customFormat="1" ht="11.25"/>
    <row r="200" s="19" customFormat="1" ht="11.25"/>
    <row r="201" s="19" customFormat="1" ht="11.25"/>
    <row r="202" s="19" customFormat="1" ht="11.25"/>
    <row r="203" s="19" customFormat="1" ht="11.25"/>
    <row r="204" s="19" customFormat="1" ht="11.25"/>
    <row r="205" s="19" customFormat="1" ht="11.25"/>
    <row r="206" s="19" customFormat="1" ht="11.25"/>
    <row r="207" s="19" customFormat="1" ht="11.25"/>
    <row r="208" s="19" customFormat="1" ht="11.25"/>
    <row r="209" s="19" customFormat="1" ht="11.25"/>
    <row r="210" s="19" customFormat="1" ht="11.25"/>
    <row r="211" s="19" customFormat="1" ht="11.25"/>
    <row r="212" s="19" customFormat="1" ht="11.25"/>
    <row r="213" s="19" customFormat="1" ht="11.25"/>
    <row r="214" s="19" customFormat="1" ht="11.25"/>
    <row r="215" s="19" customFormat="1" ht="11.25"/>
    <row r="216" s="19" customFormat="1" ht="11.25"/>
    <row r="217" s="19" customFormat="1" ht="11.25"/>
    <row r="218" s="19" customFormat="1" ht="11.25"/>
    <row r="219" s="19" customFormat="1" ht="11.25"/>
    <row r="220" s="19" customFormat="1" ht="11.25"/>
    <row r="221" s="19" customFormat="1" ht="11.25"/>
    <row r="222" s="19" customFormat="1" ht="11.25"/>
    <row r="223" s="19" customFormat="1" ht="11.25"/>
    <row r="224" s="19" customFormat="1" ht="11.25"/>
    <row r="225" s="19" customFormat="1" ht="11.25"/>
    <row r="226" s="19" customFormat="1" ht="11.25"/>
    <row r="227" s="19" customFormat="1" ht="11.25"/>
    <row r="228" s="19" customFormat="1" ht="11.25"/>
    <row r="229" s="19" customFormat="1" ht="11.25"/>
    <row r="230" s="19" customFormat="1" ht="11.25"/>
    <row r="231" s="19" customFormat="1" ht="11.25"/>
    <row r="232" s="19" customFormat="1" ht="11.25"/>
    <row r="233" s="19" customFormat="1" ht="11.25"/>
    <row r="234" s="19" customFormat="1" ht="11.25"/>
    <row r="235" s="19" customFormat="1" ht="11.25"/>
    <row r="236" s="19" customFormat="1" ht="11.25"/>
    <row r="237" s="19" customFormat="1" ht="11.25"/>
    <row r="238" s="19" customFormat="1" ht="11.25"/>
    <row r="239" s="19" customFormat="1" ht="11.25"/>
    <row r="240" s="19" customFormat="1" ht="11.25"/>
    <row r="241" s="19" customFormat="1" ht="11.25"/>
    <row r="242" s="19" customFormat="1" ht="11.25"/>
    <row r="243" s="19" customFormat="1" ht="11.25"/>
    <row r="244" s="19" customFormat="1" ht="11.25"/>
    <row r="245" s="19" customFormat="1" ht="11.25"/>
    <row r="246" s="19" customFormat="1" ht="11.25"/>
    <row r="247" s="19" customFormat="1" ht="11.25"/>
    <row r="248" s="19" customFormat="1" ht="11.25"/>
    <row r="249" s="19" customFormat="1" ht="11.25"/>
    <row r="250" s="19" customFormat="1" ht="11.25"/>
    <row r="251" s="19" customFormat="1" ht="11.25"/>
    <row r="252" s="19" customFormat="1" ht="11.25"/>
    <row r="253" s="19" customFormat="1" ht="11.25"/>
    <row r="254" s="19" customFormat="1" ht="11.25"/>
    <row r="255" s="19" customFormat="1" ht="11.25"/>
    <row r="256" s="19" customFormat="1" ht="11.25"/>
    <row r="257" s="19" customFormat="1" ht="11.25"/>
    <row r="258" s="19" customFormat="1" ht="11.25"/>
    <row r="259" s="19" customFormat="1" ht="11.25"/>
    <row r="260" s="19" customFormat="1" ht="11.25"/>
    <row r="261" s="19" customFormat="1" ht="11.25"/>
    <row r="262" s="19" customFormat="1" ht="11.25"/>
    <row r="263" s="19" customFormat="1" ht="11.25"/>
    <row r="264" s="19" customFormat="1" ht="11.25"/>
    <row r="265" s="19" customFormat="1" ht="11.25"/>
    <row r="266" s="19" customFormat="1" ht="11.25"/>
    <row r="267" s="19" customFormat="1" ht="11.25"/>
    <row r="268" s="19" customFormat="1" ht="11.25"/>
    <row r="269" s="19" customFormat="1" ht="11.25"/>
    <row r="270" s="19" customFormat="1" ht="11.25"/>
    <row r="271" s="19" customFormat="1" ht="11.25"/>
    <row r="272" s="19" customFormat="1" ht="11.25"/>
    <row r="273" s="19" customFormat="1" ht="11.25"/>
    <row r="274" s="19" customFormat="1" ht="11.25"/>
    <row r="275" s="19" customFormat="1" ht="11.25"/>
    <row r="276" s="19" customFormat="1" ht="11.25"/>
    <row r="277" s="19" customFormat="1" ht="11.25"/>
    <row r="278" s="19" customFormat="1" ht="11.25"/>
    <row r="279" s="19" customFormat="1" ht="11.25"/>
    <row r="280" s="19" customFormat="1" ht="11.25"/>
    <row r="281" s="19" customFormat="1" ht="11.25"/>
    <row r="282" s="19" customFormat="1" ht="11.25"/>
    <row r="283" s="19" customFormat="1" ht="11.25"/>
    <row r="284" s="19" customFormat="1" ht="11.25"/>
    <row r="285" s="19" customFormat="1" ht="11.25"/>
    <row r="286" s="19" customFormat="1" ht="11.25"/>
    <row r="287" s="19" customFormat="1" ht="11.25"/>
    <row r="288" s="19" customFormat="1" ht="11.25"/>
    <row r="289" s="19" customFormat="1" ht="11.25"/>
    <row r="290" s="19" customFormat="1" ht="11.25"/>
    <row r="291" s="19" customFormat="1" ht="11.25"/>
    <row r="292" s="19" customFormat="1" ht="11.25"/>
    <row r="293" s="19" customFormat="1" ht="11.25"/>
    <row r="294" s="19" customFormat="1" ht="11.25"/>
    <row r="295" s="19" customFormat="1" ht="11.25"/>
    <row r="296" s="19" customFormat="1" ht="11.25"/>
    <row r="297" s="19" customFormat="1" ht="11.25"/>
    <row r="298" s="19" customFormat="1" ht="11.25"/>
    <row r="299" s="19" customFormat="1" ht="11.25"/>
    <row r="300" s="19" customFormat="1" ht="11.25"/>
    <row r="301" s="19" customFormat="1" ht="11.25"/>
    <row r="302" s="19" customFormat="1" ht="11.25"/>
    <row r="303" s="19" customFormat="1" ht="11.25"/>
    <row r="304" s="19" customFormat="1" ht="11.25"/>
    <row r="305" s="19" customFormat="1" ht="11.25"/>
    <row r="306" s="19" customFormat="1" ht="11.25"/>
    <row r="307" s="19" customFormat="1" ht="11.25"/>
    <row r="308" s="19" customFormat="1" ht="11.25"/>
    <row r="309" s="19" customFormat="1" ht="11.25"/>
    <row r="310" s="19" customFormat="1" ht="11.25"/>
    <row r="311" s="19" customFormat="1" ht="11.25"/>
    <row r="312" s="19" customFormat="1" ht="11.25"/>
    <row r="313" s="19" customFormat="1" ht="11.25"/>
    <row r="314" s="19" customFormat="1" ht="11.25"/>
  </sheetData>
  <sheetProtection/>
  <mergeCells count="4">
    <mergeCell ref="A2:K2"/>
    <mergeCell ref="A4:H4"/>
    <mergeCell ref="A6:B6"/>
    <mergeCell ref="A7:B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61"/>
  <sheetViews>
    <sheetView zoomScalePageLayoutView="0" workbookViewId="0" topLeftCell="A1">
      <selection activeCell="B22" sqref="B22"/>
    </sheetView>
  </sheetViews>
  <sheetFormatPr defaultColWidth="9.33203125" defaultRowHeight="11.25"/>
  <cols>
    <col min="1" max="1" width="22.33203125" style="2" customWidth="1"/>
    <col min="2" max="2" width="76.16015625" style="2" customWidth="1"/>
    <col min="3" max="3" width="36.5" style="2" customWidth="1"/>
    <col min="4" max="4" width="33.5" style="2" customWidth="1"/>
    <col min="5" max="5" width="32.5" style="2" customWidth="1"/>
    <col min="6" max="6" width="25.5" style="2" customWidth="1"/>
    <col min="7" max="39" width="9.16015625" style="19" customWidth="1"/>
  </cols>
  <sheetData>
    <row r="1" spans="1:39" s="163" customFormat="1" ht="18">
      <c r="A1" s="145"/>
      <c r="B1" s="145"/>
      <c r="C1" s="145"/>
      <c r="D1" s="145"/>
      <c r="E1" s="145"/>
      <c r="F1" s="145"/>
      <c r="G1" s="165"/>
      <c r="H1" s="165"/>
      <c r="I1" s="165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</row>
    <row r="2" spans="1:39" s="163" customFormat="1" ht="15" customHeight="1">
      <c r="A2" s="337" t="s">
        <v>110</v>
      </c>
      <c r="B2" s="337"/>
      <c r="C2" s="337"/>
      <c r="D2" s="337"/>
      <c r="E2" s="337"/>
      <c r="F2" s="337"/>
      <c r="G2" s="166"/>
      <c r="H2" s="166"/>
      <c r="I2" s="16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</row>
    <row r="3" spans="1:39" s="163" customFormat="1" ht="15" customHeight="1">
      <c r="A3" s="337" t="s">
        <v>111</v>
      </c>
      <c r="B3" s="337"/>
      <c r="C3" s="337"/>
      <c r="D3" s="337"/>
      <c r="E3" s="337"/>
      <c r="F3" s="337"/>
      <c r="G3" s="166"/>
      <c r="H3" s="166"/>
      <c r="I3" s="16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</row>
    <row r="4" spans="1:39" s="163" customFormat="1" ht="18">
      <c r="A4" s="145"/>
      <c r="B4" s="145"/>
      <c r="C4" s="145"/>
      <c r="D4" s="145"/>
      <c r="E4" s="145"/>
      <c r="F4" s="145"/>
      <c r="G4" s="165"/>
      <c r="H4" s="165"/>
      <c r="I4" s="165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</row>
    <row r="5" spans="1:39" s="169" customFormat="1" ht="45" customHeight="1">
      <c r="A5" s="331" t="s">
        <v>11</v>
      </c>
      <c r="B5" s="331"/>
      <c r="C5" s="147" t="s">
        <v>147</v>
      </c>
      <c r="D5" s="147" t="s">
        <v>13</v>
      </c>
      <c r="E5" s="147" t="s">
        <v>143</v>
      </c>
      <c r="F5" s="147" t="s">
        <v>16</v>
      </c>
      <c r="G5" s="167"/>
      <c r="H5" s="167"/>
      <c r="I5" s="167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</row>
    <row r="6" spans="1:39" s="163" customFormat="1" ht="15" customHeight="1">
      <c r="A6" s="323">
        <v>1</v>
      </c>
      <c r="B6" s="323"/>
      <c r="C6" s="148">
        <v>2</v>
      </c>
      <c r="D6" s="148">
        <v>3</v>
      </c>
      <c r="E6" s="148">
        <v>4</v>
      </c>
      <c r="F6" s="148" t="s">
        <v>144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</row>
    <row r="7" spans="1:9" s="116" customFormat="1" ht="15" customHeight="1">
      <c r="A7" s="95" t="s">
        <v>112</v>
      </c>
      <c r="B7" s="107" t="s">
        <v>113</v>
      </c>
      <c r="C7" s="177">
        <v>218629</v>
      </c>
      <c r="D7" s="177">
        <v>218629</v>
      </c>
      <c r="E7" s="178">
        <v>63741.16</v>
      </c>
      <c r="F7" s="178">
        <f aca="true" t="shared" si="0" ref="F7:F13">SUM(E7/D7)*100</f>
        <v>29.154942848386995</v>
      </c>
      <c r="G7" s="170"/>
      <c r="H7" s="170"/>
      <c r="I7" s="170"/>
    </row>
    <row r="8" spans="1:9" s="116" customFormat="1" ht="15" customHeight="1">
      <c r="A8" s="108" t="s">
        <v>101</v>
      </c>
      <c r="B8" s="109" t="s">
        <v>100</v>
      </c>
      <c r="C8" s="175">
        <v>218629</v>
      </c>
      <c r="D8" s="175">
        <v>218629</v>
      </c>
      <c r="E8" s="174">
        <v>63741.16</v>
      </c>
      <c r="F8" s="179">
        <f t="shared" si="0"/>
        <v>29.154942848386995</v>
      </c>
      <c r="G8" s="171"/>
      <c r="H8" s="171"/>
      <c r="I8" s="171"/>
    </row>
    <row r="9" spans="1:9" s="19" customFormat="1" ht="15" customHeight="1">
      <c r="A9" s="97" t="s">
        <v>114</v>
      </c>
      <c r="B9" s="98" t="s">
        <v>136</v>
      </c>
      <c r="C9" s="177">
        <v>218629</v>
      </c>
      <c r="D9" s="177">
        <v>218629</v>
      </c>
      <c r="E9" s="178">
        <v>63741.16</v>
      </c>
      <c r="F9" s="178">
        <f t="shared" si="0"/>
        <v>29.154942848386995</v>
      </c>
      <c r="G9" s="62"/>
      <c r="H9" s="62"/>
      <c r="I9" s="62"/>
    </row>
    <row r="10" spans="1:6" s="19" customFormat="1" ht="15" customHeight="1">
      <c r="A10" s="110" t="s">
        <v>115</v>
      </c>
      <c r="B10" s="111" t="s">
        <v>137</v>
      </c>
      <c r="C10" s="177">
        <v>218629</v>
      </c>
      <c r="D10" s="177">
        <v>218629</v>
      </c>
      <c r="E10" s="178">
        <v>63741.16</v>
      </c>
      <c r="F10" s="178">
        <f t="shared" si="0"/>
        <v>29.154942848386995</v>
      </c>
    </row>
    <row r="11" spans="1:6" s="19" customFormat="1" ht="15" customHeight="1">
      <c r="A11" s="112" t="s">
        <v>116</v>
      </c>
      <c r="B11" s="86" t="s">
        <v>138</v>
      </c>
      <c r="C11" s="177">
        <v>214646</v>
      </c>
      <c r="D11" s="177">
        <v>214646</v>
      </c>
      <c r="E11" s="178">
        <v>62559.36</v>
      </c>
      <c r="F11" s="178">
        <f t="shared" si="0"/>
        <v>29.14536492643702</v>
      </c>
    </row>
    <row r="12" spans="1:6" s="69" customFormat="1" ht="14.25" customHeight="1">
      <c r="A12" s="113" t="s">
        <v>101</v>
      </c>
      <c r="B12" s="88" t="s">
        <v>100</v>
      </c>
      <c r="C12" s="180">
        <v>214646</v>
      </c>
      <c r="D12" s="180">
        <v>214646</v>
      </c>
      <c r="E12" s="179">
        <v>62559.36</v>
      </c>
      <c r="F12" s="179">
        <f t="shared" si="0"/>
        <v>29.14536492643702</v>
      </c>
    </row>
    <row r="13" spans="1:6" s="69" customFormat="1" ht="15" customHeight="1">
      <c r="A13" s="114" t="s">
        <v>117</v>
      </c>
      <c r="B13" s="88" t="s">
        <v>69</v>
      </c>
      <c r="C13" s="180">
        <v>163914</v>
      </c>
      <c r="D13" s="180">
        <v>163914</v>
      </c>
      <c r="E13" s="179">
        <v>51229.21</v>
      </c>
      <c r="F13" s="179">
        <f t="shared" si="0"/>
        <v>31.253712312554143</v>
      </c>
    </row>
    <row r="14" spans="1:6" s="69" customFormat="1" ht="15" customHeight="1">
      <c r="A14" s="115" t="s">
        <v>118</v>
      </c>
      <c r="B14" s="88" t="s">
        <v>71</v>
      </c>
      <c r="C14" s="176"/>
      <c r="D14" s="176"/>
      <c r="E14" s="174">
        <v>42961.6</v>
      </c>
      <c r="F14" s="179"/>
    </row>
    <row r="15" spans="1:6" s="69" customFormat="1" ht="15" customHeight="1">
      <c r="A15" s="115" t="s">
        <v>119</v>
      </c>
      <c r="B15" s="88" t="s">
        <v>72</v>
      </c>
      <c r="C15" s="176"/>
      <c r="D15" s="176"/>
      <c r="E15" s="174">
        <v>374.64</v>
      </c>
      <c r="F15" s="179"/>
    </row>
    <row r="16" spans="1:6" s="69" customFormat="1" ht="15" customHeight="1">
      <c r="A16" s="115" t="s">
        <v>120</v>
      </c>
      <c r="B16" s="88" t="s">
        <v>73</v>
      </c>
      <c r="C16" s="176"/>
      <c r="D16" s="176"/>
      <c r="E16" s="174">
        <v>742.53</v>
      </c>
      <c r="F16" s="179"/>
    </row>
    <row r="17" spans="1:6" s="69" customFormat="1" ht="15" customHeight="1">
      <c r="A17" s="115" t="s">
        <v>121</v>
      </c>
      <c r="B17" s="88" t="s">
        <v>75</v>
      </c>
      <c r="C17" s="176"/>
      <c r="D17" s="176"/>
      <c r="E17" s="174">
        <v>7150.44</v>
      </c>
      <c r="F17" s="179"/>
    </row>
    <row r="18" spans="1:6" s="69" customFormat="1" ht="15" customHeight="1">
      <c r="A18" s="114" t="s">
        <v>122</v>
      </c>
      <c r="B18" s="88" t="s">
        <v>76</v>
      </c>
      <c r="C18" s="180">
        <v>48590</v>
      </c>
      <c r="D18" s="180">
        <v>48590</v>
      </c>
      <c r="E18" s="179">
        <v>11330.15</v>
      </c>
      <c r="F18" s="179">
        <f>SUM(E18/D18)*100</f>
        <v>23.31786375797489</v>
      </c>
    </row>
    <row r="19" spans="1:6" s="19" customFormat="1" ht="15" customHeight="1">
      <c r="A19" s="115" t="s">
        <v>123</v>
      </c>
      <c r="B19" s="88" t="s">
        <v>78</v>
      </c>
      <c r="C19" s="176"/>
      <c r="D19" s="176"/>
      <c r="E19" s="174">
        <v>326.38</v>
      </c>
      <c r="F19" s="178"/>
    </row>
    <row r="20" spans="1:6" s="19" customFormat="1" ht="15" customHeight="1">
      <c r="A20" s="115" t="s">
        <v>124</v>
      </c>
      <c r="B20" s="88" t="s">
        <v>79</v>
      </c>
      <c r="C20" s="176"/>
      <c r="D20" s="176"/>
      <c r="E20" s="174">
        <v>230.94</v>
      </c>
      <c r="F20" s="178"/>
    </row>
    <row r="21" spans="1:6" s="19" customFormat="1" ht="15" customHeight="1">
      <c r="A21" s="115" t="s">
        <v>125</v>
      </c>
      <c r="B21" s="88" t="s">
        <v>82</v>
      </c>
      <c r="C21" s="176"/>
      <c r="D21" s="176"/>
      <c r="E21" s="174">
        <v>1609.24</v>
      </c>
      <c r="F21" s="178"/>
    </row>
    <row r="22" spans="1:6" s="19" customFormat="1" ht="15" customHeight="1">
      <c r="A22" s="115" t="s">
        <v>126</v>
      </c>
      <c r="B22" s="88" t="s">
        <v>84</v>
      </c>
      <c r="C22" s="176"/>
      <c r="D22" s="176"/>
      <c r="E22" s="174">
        <v>313.37</v>
      </c>
      <c r="F22" s="178"/>
    </row>
    <row r="23" spans="1:6" s="19" customFormat="1" ht="15" customHeight="1">
      <c r="A23" s="115" t="s">
        <v>127</v>
      </c>
      <c r="B23" s="88" t="s">
        <v>94</v>
      </c>
      <c r="C23" s="176"/>
      <c r="D23" s="176"/>
      <c r="E23" s="174">
        <v>370.76</v>
      </c>
      <c r="F23" s="178"/>
    </row>
    <row r="24" spans="1:6" s="19" customFormat="1" ht="15" customHeight="1">
      <c r="A24" s="115" t="s">
        <v>128</v>
      </c>
      <c r="B24" s="88" t="s">
        <v>95</v>
      </c>
      <c r="C24" s="176"/>
      <c r="D24" s="176"/>
      <c r="E24" s="174">
        <v>7745</v>
      </c>
      <c r="F24" s="178"/>
    </row>
    <row r="25" spans="1:6" s="19" customFormat="1" ht="15" customHeight="1">
      <c r="A25" s="115" t="s">
        <v>129</v>
      </c>
      <c r="B25" s="88" t="s">
        <v>85</v>
      </c>
      <c r="C25" s="176"/>
      <c r="D25" s="176"/>
      <c r="E25" s="174">
        <v>9.96</v>
      </c>
      <c r="F25" s="178"/>
    </row>
    <row r="26" spans="1:6" s="19" customFormat="1" ht="15" customHeight="1">
      <c r="A26" s="115" t="s">
        <v>130</v>
      </c>
      <c r="B26" s="88" t="s">
        <v>97</v>
      </c>
      <c r="C26" s="176"/>
      <c r="D26" s="176"/>
      <c r="E26" s="174">
        <v>442</v>
      </c>
      <c r="F26" s="178"/>
    </row>
    <row r="27" spans="1:6" s="19" customFormat="1" ht="15" customHeight="1">
      <c r="A27" s="115" t="s">
        <v>131</v>
      </c>
      <c r="B27" s="88" t="s">
        <v>87</v>
      </c>
      <c r="C27" s="176"/>
      <c r="D27" s="176"/>
      <c r="E27" s="174">
        <v>282.5</v>
      </c>
      <c r="F27" s="178"/>
    </row>
    <row r="28" spans="1:6" s="19" customFormat="1" ht="15" customHeight="1">
      <c r="A28" s="114" t="s">
        <v>132</v>
      </c>
      <c r="B28" s="88" t="s">
        <v>88</v>
      </c>
      <c r="C28" s="180">
        <v>17</v>
      </c>
      <c r="D28" s="180">
        <v>17</v>
      </c>
      <c r="E28" s="181"/>
      <c r="F28" s="178"/>
    </row>
    <row r="29" spans="1:6" s="19" customFormat="1" ht="15" customHeight="1">
      <c r="A29" s="114" t="s">
        <v>133</v>
      </c>
      <c r="B29" s="88" t="s">
        <v>91</v>
      </c>
      <c r="C29" s="180">
        <v>2125</v>
      </c>
      <c r="D29" s="180">
        <v>2125</v>
      </c>
      <c r="E29" s="181"/>
      <c r="F29" s="178"/>
    </row>
    <row r="30" spans="1:6" s="19" customFormat="1" ht="15" customHeight="1">
      <c r="A30" s="112" t="s">
        <v>134</v>
      </c>
      <c r="B30" s="86" t="s">
        <v>139</v>
      </c>
      <c r="C30" s="177">
        <v>3983</v>
      </c>
      <c r="D30" s="177">
        <v>3983</v>
      </c>
      <c r="E30" s="178">
        <v>1181.8</v>
      </c>
      <c r="F30" s="178">
        <f>SUM(E30/D30)*100</f>
        <v>29.671102184283203</v>
      </c>
    </row>
    <row r="31" spans="1:6" s="69" customFormat="1" ht="15" customHeight="1">
      <c r="A31" s="113" t="s">
        <v>101</v>
      </c>
      <c r="B31" s="88" t="s">
        <v>100</v>
      </c>
      <c r="C31" s="180">
        <v>3983</v>
      </c>
      <c r="D31" s="180">
        <v>3983</v>
      </c>
      <c r="E31" s="179">
        <v>1181.8</v>
      </c>
      <c r="F31" s="179">
        <f>SUM(E31/D31)*100</f>
        <v>29.671102184283203</v>
      </c>
    </row>
    <row r="32" spans="1:6" s="69" customFormat="1" ht="15" customHeight="1">
      <c r="A32" s="114" t="s">
        <v>133</v>
      </c>
      <c r="B32" s="88" t="s">
        <v>91</v>
      </c>
      <c r="C32" s="180">
        <v>3983</v>
      </c>
      <c r="D32" s="180">
        <v>3983</v>
      </c>
      <c r="E32" s="179">
        <v>1181.8</v>
      </c>
      <c r="F32" s="179">
        <f>SUM(E32/D32)*100</f>
        <v>29.671102184283203</v>
      </c>
    </row>
    <row r="33" spans="1:6" s="69" customFormat="1" ht="15" customHeight="1">
      <c r="A33" s="115" t="s">
        <v>135</v>
      </c>
      <c r="B33" s="88" t="s">
        <v>96</v>
      </c>
      <c r="C33" s="176"/>
      <c r="D33" s="176"/>
      <c r="E33" s="174">
        <v>1181.8</v>
      </c>
      <c r="F33" s="179"/>
    </row>
    <row r="34" spans="1:6" s="19" customFormat="1" ht="11.25">
      <c r="A34" s="69"/>
      <c r="B34" s="69"/>
      <c r="C34" s="69"/>
      <c r="D34" s="69"/>
      <c r="E34" s="69"/>
      <c r="F34" s="69"/>
    </row>
    <row r="35" spans="1:6" s="19" customFormat="1" ht="11.25">
      <c r="A35" s="69"/>
      <c r="B35" s="69"/>
      <c r="C35" s="69"/>
      <c r="D35" s="69"/>
      <c r="E35" s="69"/>
      <c r="F35" s="69"/>
    </row>
    <row r="36" spans="1:6" s="19" customFormat="1" ht="11.25">
      <c r="A36" s="69"/>
      <c r="B36" s="69"/>
      <c r="C36" s="69"/>
      <c r="D36" s="69"/>
      <c r="E36" s="69"/>
      <c r="F36" s="69"/>
    </row>
    <row r="37" spans="1:6" s="19" customFormat="1" ht="11.25">
      <c r="A37" s="69"/>
      <c r="B37" s="69"/>
      <c r="C37" s="69"/>
      <c r="D37" s="69"/>
      <c r="E37" s="69"/>
      <c r="F37" s="69"/>
    </row>
    <row r="38" spans="1:6" s="19" customFormat="1" ht="11.25">
      <c r="A38" s="69"/>
      <c r="B38" s="69"/>
      <c r="C38" s="69"/>
      <c r="D38" s="69"/>
      <c r="E38" s="69"/>
      <c r="F38" s="69"/>
    </row>
    <row r="39" spans="1:6" s="19" customFormat="1" ht="11.25">
      <c r="A39" s="69"/>
      <c r="B39" s="69"/>
      <c r="C39" s="69"/>
      <c r="D39" s="69"/>
      <c r="E39" s="69"/>
      <c r="F39" s="69"/>
    </row>
    <row r="40" spans="1:6" s="19" customFormat="1" ht="11.25">
      <c r="A40" s="69"/>
      <c r="B40" s="69"/>
      <c r="C40" s="69"/>
      <c r="D40" s="69"/>
      <c r="E40" s="69"/>
      <c r="F40" s="69"/>
    </row>
    <row r="41" spans="1:6" s="19" customFormat="1" ht="11.25">
      <c r="A41" s="69"/>
      <c r="B41" s="69"/>
      <c r="C41" s="69"/>
      <c r="D41" s="69"/>
      <c r="E41" s="69"/>
      <c r="F41" s="69"/>
    </row>
    <row r="42" spans="1:6" s="19" customFormat="1" ht="11.25">
      <c r="A42" s="69"/>
      <c r="B42" s="69"/>
      <c r="C42" s="69"/>
      <c r="D42" s="69"/>
      <c r="E42" s="69"/>
      <c r="F42" s="69"/>
    </row>
    <row r="43" spans="1:6" s="19" customFormat="1" ht="11.25">
      <c r="A43" s="69"/>
      <c r="B43" s="69"/>
      <c r="C43" s="69"/>
      <c r="D43" s="69"/>
      <c r="E43" s="69"/>
      <c r="F43" s="69"/>
    </row>
    <row r="44" spans="1:6" s="19" customFormat="1" ht="11.25">
      <c r="A44" s="69"/>
      <c r="B44" s="69"/>
      <c r="C44" s="69"/>
      <c r="D44" s="69"/>
      <c r="E44" s="69"/>
      <c r="F44" s="69"/>
    </row>
    <row r="45" spans="1:6" s="19" customFormat="1" ht="11.25">
      <c r="A45" s="69"/>
      <c r="B45" s="69"/>
      <c r="C45" s="69"/>
      <c r="D45" s="69"/>
      <c r="E45" s="69"/>
      <c r="F45" s="69"/>
    </row>
    <row r="46" spans="1:6" s="19" customFormat="1" ht="11.25">
      <c r="A46" s="69"/>
      <c r="B46" s="69"/>
      <c r="C46" s="69"/>
      <c r="D46" s="69"/>
      <c r="E46" s="69"/>
      <c r="F46" s="69"/>
    </row>
    <row r="47" spans="1:6" s="19" customFormat="1" ht="11.25">
      <c r="A47" s="69"/>
      <c r="B47" s="69"/>
      <c r="C47" s="69"/>
      <c r="D47" s="69"/>
      <c r="E47" s="69"/>
      <c r="F47" s="69"/>
    </row>
    <row r="48" spans="1:6" s="19" customFormat="1" ht="11.25">
      <c r="A48" s="69"/>
      <c r="B48" s="69"/>
      <c r="C48" s="69"/>
      <c r="D48" s="69"/>
      <c r="E48" s="69"/>
      <c r="F48" s="69"/>
    </row>
    <row r="49" spans="1:6" s="19" customFormat="1" ht="11.25">
      <c r="A49" s="69"/>
      <c r="B49" s="69"/>
      <c r="C49" s="69"/>
      <c r="D49" s="69"/>
      <c r="E49" s="69"/>
      <c r="F49" s="69"/>
    </row>
    <row r="50" spans="1:6" s="19" customFormat="1" ht="11.25">
      <c r="A50" s="69"/>
      <c r="B50" s="69"/>
      <c r="C50" s="69"/>
      <c r="D50" s="69"/>
      <c r="E50" s="69"/>
      <c r="F50" s="69"/>
    </row>
    <row r="51" spans="1:6" s="19" customFormat="1" ht="11.25">
      <c r="A51" s="69"/>
      <c r="B51" s="69"/>
      <c r="C51" s="69"/>
      <c r="D51" s="69"/>
      <c r="E51" s="69"/>
      <c r="F51" s="69"/>
    </row>
    <row r="52" spans="1:6" s="19" customFormat="1" ht="11.25">
      <c r="A52" s="69"/>
      <c r="B52" s="69"/>
      <c r="C52" s="69"/>
      <c r="D52" s="69"/>
      <c r="E52" s="69"/>
      <c r="F52" s="69"/>
    </row>
    <row r="53" spans="1:6" s="19" customFormat="1" ht="11.25">
      <c r="A53" s="69"/>
      <c r="B53" s="69"/>
      <c r="C53" s="69"/>
      <c r="D53" s="69"/>
      <c r="E53" s="69"/>
      <c r="F53" s="69"/>
    </row>
    <row r="54" spans="1:6" s="19" customFormat="1" ht="11.25">
      <c r="A54" s="69"/>
      <c r="B54" s="69"/>
      <c r="C54" s="69"/>
      <c r="D54" s="69"/>
      <c r="E54" s="69"/>
      <c r="F54" s="69"/>
    </row>
    <row r="55" spans="1:6" s="19" customFormat="1" ht="11.25">
      <c r="A55" s="69"/>
      <c r="B55" s="69"/>
      <c r="C55" s="69"/>
      <c r="D55" s="69"/>
      <c r="E55" s="69"/>
      <c r="F55" s="69"/>
    </row>
    <row r="56" spans="1:6" s="19" customFormat="1" ht="11.25">
      <c r="A56" s="69"/>
      <c r="B56" s="69"/>
      <c r="C56" s="69"/>
      <c r="D56" s="69"/>
      <c r="E56" s="69"/>
      <c r="F56" s="69"/>
    </row>
    <row r="57" spans="1:6" s="19" customFormat="1" ht="11.25">
      <c r="A57" s="69"/>
      <c r="B57" s="69"/>
      <c r="C57" s="69"/>
      <c r="D57" s="69"/>
      <c r="E57" s="69"/>
      <c r="F57" s="69"/>
    </row>
    <row r="58" spans="1:6" s="19" customFormat="1" ht="11.25">
      <c r="A58" s="69"/>
      <c r="B58" s="69"/>
      <c r="C58" s="69"/>
      <c r="D58" s="69"/>
      <c r="E58" s="69"/>
      <c r="F58" s="69"/>
    </row>
    <row r="59" spans="1:6" s="19" customFormat="1" ht="11.25">
      <c r="A59" s="69"/>
      <c r="B59" s="69"/>
      <c r="C59" s="69"/>
      <c r="D59" s="69"/>
      <c r="E59" s="69"/>
      <c r="F59" s="69"/>
    </row>
    <row r="60" spans="1:6" s="19" customFormat="1" ht="11.25">
      <c r="A60" s="69"/>
      <c r="B60" s="69"/>
      <c r="C60" s="69"/>
      <c r="D60" s="69"/>
      <c r="E60" s="69"/>
      <c r="F60" s="69"/>
    </row>
    <row r="61" spans="1:6" s="19" customFormat="1" ht="11.25">
      <c r="A61" s="69"/>
      <c r="B61" s="69"/>
      <c r="C61" s="69"/>
      <c r="D61" s="69"/>
      <c r="E61" s="69"/>
      <c r="F61" s="69"/>
    </row>
    <row r="62" spans="1:6" s="19" customFormat="1" ht="11.25">
      <c r="A62" s="69"/>
      <c r="B62" s="69"/>
      <c r="C62" s="69"/>
      <c r="D62" s="69"/>
      <c r="E62" s="69"/>
      <c r="F62" s="69"/>
    </row>
    <row r="63" spans="1:6" s="19" customFormat="1" ht="11.25">
      <c r="A63" s="69"/>
      <c r="B63" s="69"/>
      <c r="C63" s="69"/>
      <c r="D63" s="69"/>
      <c r="E63" s="69"/>
      <c r="F63" s="69"/>
    </row>
    <row r="64" spans="1:6" s="19" customFormat="1" ht="11.25">
      <c r="A64" s="69"/>
      <c r="B64" s="69"/>
      <c r="C64" s="69"/>
      <c r="D64" s="69"/>
      <c r="E64" s="69"/>
      <c r="F64" s="69"/>
    </row>
    <row r="65" spans="1:6" s="19" customFormat="1" ht="11.25">
      <c r="A65" s="69"/>
      <c r="B65" s="69"/>
      <c r="C65" s="69"/>
      <c r="D65" s="69"/>
      <c r="E65" s="69"/>
      <c r="F65" s="69"/>
    </row>
    <row r="66" spans="1:6" s="19" customFormat="1" ht="11.25">
      <c r="A66" s="69"/>
      <c r="B66" s="69"/>
      <c r="C66" s="69"/>
      <c r="D66" s="69"/>
      <c r="E66" s="69"/>
      <c r="F66" s="69"/>
    </row>
    <row r="67" spans="1:6" s="19" customFormat="1" ht="11.25">
      <c r="A67" s="69"/>
      <c r="B67" s="69"/>
      <c r="C67" s="69"/>
      <c r="D67" s="69"/>
      <c r="E67" s="69"/>
      <c r="F67" s="69"/>
    </row>
    <row r="68" spans="1:6" s="19" customFormat="1" ht="11.25">
      <c r="A68" s="69"/>
      <c r="B68" s="69"/>
      <c r="C68" s="69"/>
      <c r="D68" s="69"/>
      <c r="E68" s="69"/>
      <c r="F68" s="69"/>
    </row>
    <row r="69" spans="1:6" s="19" customFormat="1" ht="11.25">
      <c r="A69" s="69"/>
      <c r="B69" s="69"/>
      <c r="C69" s="69"/>
      <c r="D69" s="69"/>
      <c r="E69" s="69"/>
      <c r="F69" s="69"/>
    </row>
    <row r="70" spans="1:6" s="19" customFormat="1" ht="11.25">
      <c r="A70" s="69"/>
      <c r="B70" s="69"/>
      <c r="C70" s="69"/>
      <c r="D70" s="69"/>
      <c r="E70" s="69"/>
      <c r="F70" s="69"/>
    </row>
    <row r="71" spans="1:6" s="19" customFormat="1" ht="11.25">
      <c r="A71" s="69"/>
      <c r="B71" s="69"/>
      <c r="C71" s="69"/>
      <c r="D71" s="69"/>
      <c r="E71" s="69"/>
      <c r="F71" s="69"/>
    </row>
    <row r="72" spans="1:6" s="19" customFormat="1" ht="11.25">
      <c r="A72" s="69"/>
      <c r="B72" s="69"/>
      <c r="C72" s="69"/>
      <c r="D72" s="69"/>
      <c r="E72" s="69"/>
      <c r="F72" s="69"/>
    </row>
    <row r="73" spans="1:6" s="19" customFormat="1" ht="11.25">
      <c r="A73" s="69"/>
      <c r="B73" s="69"/>
      <c r="C73" s="69"/>
      <c r="D73" s="69"/>
      <c r="E73" s="69"/>
      <c r="F73" s="69"/>
    </row>
    <row r="74" spans="1:6" s="19" customFormat="1" ht="11.25">
      <c r="A74" s="69"/>
      <c r="B74" s="69"/>
      <c r="C74" s="69"/>
      <c r="D74" s="69"/>
      <c r="E74" s="69"/>
      <c r="F74" s="69"/>
    </row>
    <row r="75" spans="1:6" s="19" customFormat="1" ht="11.25">
      <c r="A75" s="69"/>
      <c r="B75" s="69"/>
      <c r="C75" s="69"/>
      <c r="D75" s="69"/>
      <c r="E75" s="69"/>
      <c r="F75" s="69"/>
    </row>
    <row r="76" spans="1:6" s="19" customFormat="1" ht="11.25">
      <c r="A76" s="69"/>
      <c r="B76" s="69"/>
      <c r="C76" s="69"/>
      <c r="D76" s="69"/>
      <c r="E76" s="69"/>
      <c r="F76" s="69"/>
    </row>
    <row r="77" spans="1:6" s="19" customFormat="1" ht="11.25">
      <c r="A77" s="69"/>
      <c r="B77" s="69"/>
      <c r="C77" s="69"/>
      <c r="D77" s="69"/>
      <c r="E77" s="69"/>
      <c r="F77" s="69"/>
    </row>
    <row r="78" spans="1:6" s="19" customFormat="1" ht="11.25">
      <c r="A78" s="69"/>
      <c r="B78" s="69"/>
      <c r="C78" s="69"/>
      <c r="D78" s="69"/>
      <c r="E78" s="69"/>
      <c r="F78" s="69"/>
    </row>
    <row r="79" spans="1:6" s="19" customFormat="1" ht="11.25">
      <c r="A79" s="69"/>
      <c r="B79" s="69"/>
      <c r="C79" s="69"/>
      <c r="D79" s="69"/>
      <c r="E79" s="69"/>
      <c r="F79" s="69"/>
    </row>
    <row r="80" spans="1:6" s="19" customFormat="1" ht="11.25">
      <c r="A80" s="69"/>
      <c r="B80" s="69"/>
      <c r="C80" s="69"/>
      <c r="D80" s="69"/>
      <c r="E80" s="69"/>
      <c r="F80" s="69"/>
    </row>
    <row r="81" spans="1:6" s="19" customFormat="1" ht="11.25">
      <c r="A81" s="69"/>
      <c r="B81" s="69"/>
      <c r="C81" s="69"/>
      <c r="D81" s="69"/>
      <c r="E81" s="69"/>
      <c r="F81" s="69"/>
    </row>
    <row r="82" spans="1:6" s="19" customFormat="1" ht="11.25">
      <c r="A82" s="69"/>
      <c r="B82" s="69"/>
      <c r="C82" s="69"/>
      <c r="D82" s="69"/>
      <c r="E82" s="69"/>
      <c r="F82" s="69"/>
    </row>
    <row r="83" spans="1:6" s="19" customFormat="1" ht="11.25">
      <c r="A83" s="69"/>
      <c r="B83" s="69"/>
      <c r="C83" s="69"/>
      <c r="D83" s="69"/>
      <c r="E83" s="69"/>
      <c r="F83" s="69"/>
    </row>
    <row r="84" spans="1:6" s="19" customFormat="1" ht="11.25">
      <c r="A84" s="69"/>
      <c r="B84" s="69"/>
      <c r="C84" s="69"/>
      <c r="D84" s="69"/>
      <c r="E84" s="69"/>
      <c r="F84" s="69"/>
    </row>
    <row r="85" spans="1:6" s="19" customFormat="1" ht="11.25">
      <c r="A85" s="69"/>
      <c r="B85" s="69"/>
      <c r="C85" s="69"/>
      <c r="D85" s="69"/>
      <c r="E85" s="69"/>
      <c r="F85" s="69"/>
    </row>
    <row r="86" spans="1:6" s="19" customFormat="1" ht="11.25">
      <c r="A86" s="69"/>
      <c r="B86" s="69"/>
      <c r="C86" s="69"/>
      <c r="D86" s="69"/>
      <c r="E86" s="69"/>
      <c r="F86" s="69"/>
    </row>
    <row r="87" spans="1:6" s="19" customFormat="1" ht="11.25">
      <c r="A87" s="69"/>
      <c r="B87" s="69"/>
      <c r="C87" s="69"/>
      <c r="D87" s="69"/>
      <c r="E87" s="69"/>
      <c r="F87" s="69"/>
    </row>
    <row r="88" spans="1:6" s="19" customFormat="1" ht="11.25">
      <c r="A88" s="69"/>
      <c r="B88" s="69"/>
      <c r="C88" s="69"/>
      <c r="D88" s="69"/>
      <c r="E88" s="69"/>
      <c r="F88" s="69"/>
    </row>
    <row r="89" spans="1:6" s="19" customFormat="1" ht="11.25">
      <c r="A89" s="69"/>
      <c r="B89" s="69"/>
      <c r="C89" s="69"/>
      <c r="D89" s="69"/>
      <c r="E89" s="69"/>
      <c r="F89" s="69"/>
    </row>
    <row r="90" spans="1:6" s="19" customFormat="1" ht="11.25">
      <c r="A90" s="69"/>
      <c r="B90" s="69"/>
      <c r="C90" s="69"/>
      <c r="D90" s="69"/>
      <c r="E90" s="69"/>
      <c r="F90" s="69"/>
    </row>
    <row r="91" spans="1:6" s="19" customFormat="1" ht="11.25">
      <c r="A91" s="69"/>
      <c r="B91" s="69"/>
      <c r="C91" s="69"/>
      <c r="D91" s="69"/>
      <c r="E91" s="69"/>
      <c r="F91" s="69"/>
    </row>
    <row r="92" spans="1:6" s="19" customFormat="1" ht="11.25">
      <c r="A92" s="69"/>
      <c r="B92" s="69"/>
      <c r="C92" s="69"/>
      <c r="D92" s="69"/>
      <c r="E92" s="69"/>
      <c r="F92" s="69"/>
    </row>
    <row r="93" spans="1:6" s="19" customFormat="1" ht="11.25">
      <c r="A93" s="69"/>
      <c r="B93" s="69"/>
      <c r="C93" s="69"/>
      <c r="D93" s="69"/>
      <c r="E93" s="69"/>
      <c r="F93" s="69"/>
    </row>
    <row r="94" spans="1:6" s="19" customFormat="1" ht="11.25">
      <c r="A94" s="69"/>
      <c r="B94" s="69"/>
      <c r="C94" s="69"/>
      <c r="D94" s="69"/>
      <c r="E94" s="69"/>
      <c r="F94" s="69"/>
    </row>
    <row r="95" spans="1:6" s="19" customFormat="1" ht="11.25">
      <c r="A95" s="69"/>
      <c r="B95" s="69"/>
      <c r="C95" s="69"/>
      <c r="D95" s="69"/>
      <c r="E95" s="69"/>
      <c r="F95" s="69"/>
    </row>
    <row r="96" spans="1:6" s="19" customFormat="1" ht="11.25">
      <c r="A96" s="69"/>
      <c r="B96" s="69"/>
      <c r="C96" s="69"/>
      <c r="D96" s="69"/>
      <c r="E96" s="69"/>
      <c r="F96" s="69"/>
    </row>
    <row r="97" spans="1:6" s="19" customFormat="1" ht="11.25">
      <c r="A97" s="69"/>
      <c r="B97" s="69"/>
      <c r="C97" s="69"/>
      <c r="D97" s="69"/>
      <c r="E97" s="69"/>
      <c r="F97" s="69"/>
    </row>
    <row r="98" spans="1:6" s="19" customFormat="1" ht="11.25">
      <c r="A98" s="69"/>
      <c r="B98" s="69"/>
      <c r="C98" s="69"/>
      <c r="D98" s="69"/>
      <c r="E98" s="69"/>
      <c r="F98" s="69"/>
    </row>
    <row r="99" spans="1:6" s="19" customFormat="1" ht="11.25">
      <c r="A99" s="69"/>
      <c r="B99" s="69"/>
      <c r="C99" s="69"/>
      <c r="D99" s="69"/>
      <c r="E99" s="69"/>
      <c r="F99" s="69"/>
    </row>
    <row r="100" spans="1:6" s="19" customFormat="1" ht="11.25">
      <c r="A100" s="69"/>
      <c r="B100" s="69"/>
      <c r="C100" s="69"/>
      <c r="D100" s="69"/>
      <c r="E100" s="69"/>
      <c r="F100" s="69"/>
    </row>
    <row r="101" spans="1:6" s="19" customFormat="1" ht="11.25">
      <c r="A101" s="69"/>
      <c r="B101" s="69"/>
      <c r="C101" s="69"/>
      <c r="D101" s="69"/>
      <c r="E101" s="69"/>
      <c r="F101" s="69"/>
    </row>
    <row r="102" spans="1:6" s="19" customFormat="1" ht="11.25">
      <c r="A102" s="69"/>
      <c r="B102" s="69"/>
      <c r="C102" s="69"/>
      <c r="D102" s="69"/>
      <c r="E102" s="69"/>
      <c r="F102" s="69"/>
    </row>
    <row r="103" spans="1:6" s="19" customFormat="1" ht="11.25">
      <c r="A103" s="69"/>
      <c r="B103" s="69"/>
      <c r="C103" s="69"/>
      <c r="D103" s="69"/>
      <c r="E103" s="69"/>
      <c r="F103" s="69"/>
    </row>
    <row r="104" spans="1:6" s="19" customFormat="1" ht="11.25">
      <c r="A104" s="69"/>
      <c r="B104" s="69"/>
      <c r="C104" s="69"/>
      <c r="D104" s="69"/>
      <c r="E104" s="69"/>
      <c r="F104" s="69"/>
    </row>
    <row r="105" spans="1:6" s="19" customFormat="1" ht="11.25">
      <c r="A105" s="69"/>
      <c r="B105" s="69"/>
      <c r="C105" s="69"/>
      <c r="D105" s="69"/>
      <c r="E105" s="69"/>
      <c r="F105" s="69"/>
    </row>
    <row r="106" spans="1:6" s="19" customFormat="1" ht="11.25">
      <c r="A106" s="69"/>
      <c r="B106" s="69"/>
      <c r="C106" s="69"/>
      <c r="D106" s="69"/>
      <c r="E106" s="69"/>
      <c r="F106" s="69"/>
    </row>
    <row r="107" spans="1:6" s="19" customFormat="1" ht="11.25">
      <c r="A107" s="69"/>
      <c r="B107" s="69"/>
      <c r="C107" s="69"/>
      <c r="D107" s="69"/>
      <c r="E107" s="69"/>
      <c r="F107" s="69"/>
    </row>
    <row r="108" spans="1:6" s="19" customFormat="1" ht="11.25">
      <c r="A108" s="69"/>
      <c r="B108" s="69"/>
      <c r="C108" s="69"/>
      <c r="D108" s="69"/>
      <c r="E108" s="69"/>
      <c r="F108" s="69"/>
    </row>
    <row r="109" spans="1:6" s="19" customFormat="1" ht="11.25">
      <c r="A109" s="69"/>
      <c r="B109" s="69"/>
      <c r="C109" s="69"/>
      <c r="D109" s="69"/>
      <c r="E109" s="69"/>
      <c r="F109" s="69"/>
    </row>
    <row r="110" spans="1:6" s="19" customFormat="1" ht="11.25">
      <c r="A110" s="69"/>
      <c r="B110" s="69"/>
      <c r="C110" s="69"/>
      <c r="D110" s="69"/>
      <c r="E110" s="69"/>
      <c r="F110" s="69"/>
    </row>
    <row r="111" spans="1:6" s="19" customFormat="1" ht="11.25">
      <c r="A111" s="69"/>
      <c r="B111" s="69"/>
      <c r="C111" s="69"/>
      <c r="D111" s="69"/>
      <c r="E111" s="69"/>
      <c r="F111" s="69"/>
    </row>
    <row r="112" spans="1:6" s="19" customFormat="1" ht="11.25">
      <c r="A112" s="69"/>
      <c r="B112" s="69"/>
      <c r="C112" s="69"/>
      <c r="D112" s="69"/>
      <c r="E112" s="69"/>
      <c r="F112" s="69"/>
    </row>
    <row r="113" spans="1:6" s="19" customFormat="1" ht="11.25">
      <c r="A113" s="69"/>
      <c r="B113" s="69"/>
      <c r="C113" s="69"/>
      <c r="D113" s="69"/>
      <c r="E113" s="69"/>
      <c r="F113" s="69"/>
    </row>
    <row r="114" spans="1:6" s="19" customFormat="1" ht="11.25">
      <c r="A114" s="69"/>
      <c r="B114" s="69"/>
      <c r="C114" s="69"/>
      <c r="D114" s="69"/>
      <c r="E114" s="69"/>
      <c r="F114" s="69"/>
    </row>
    <row r="115" spans="1:6" s="19" customFormat="1" ht="11.25">
      <c r="A115" s="69"/>
      <c r="B115" s="69"/>
      <c r="C115" s="69"/>
      <c r="D115" s="69"/>
      <c r="E115" s="69"/>
      <c r="F115" s="69"/>
    </row>
    <row r="116" spans="1:6" s="19" customFormat="1" ht="11.25">
      <c r="A116" s="69"/>
      <c r="B116" s="69"/>
      <c r="C116" s="69"/>
      <c r="D116" s="69"/>
      <c r="E116" s="69"/>
      <c r="F116" s="69"/>
    </row>
    <row r="117" spans="1:6" s="19" customFormat="1" ht="11.25">
      <c r="A117" s="69"/>
      <c r="B117" s="69"/>
      <c r="C117" s="69"/>
      <c r="D117" s="69"/>
      <c r="E117" s="69"/>
      <c r="F117" s="69"/>
    </row>
    <row r="118" spans="1:6" s="19" customFormat="1" ht="11.25">
      <c r="A118" s="69"/>
      <c r="B118" s="69"/>
      <c r="C118" s="69"/>
      <c r="D118" s="69"/>
      <c r="E118" s="69"/>
      <c r="F118" s="69"/>
    </row>
    <row r="119" spans="1:6" s="19" customFormat="1" ht="11.25">
      <c r="A119" s="69"/>
      <c r="B119" s="69"/>
      <c r="C119" s="69"/>
      <c r="D119" s="69"/>
      <c r="E119" s="69"/>
      <c r="F119" s="69"/>
    </row>
    <row r="120" spans="1:6" s="19" customFormat="1" ht="11.25">
      <c r="A120" s="69"/>
      <c r="B120" s="69"/>
      <c r="C120" s="69"/>
      <c r="D120" s="69"/>
      <c r="E120" s="69"/>
      <c r="F120" s="69"/>
    </row>
    <row r="121" spans="1:6" s="19" customFormat="1" ht="11.25">
      <c r="A121" s="69"/>
      <c r="B121" s="69"/>
      <c r="C121" s="69"/>
      <c r="D121" s="69"/>
      <c r="E121" s="69"/>
      <c r="F121" s="69"/>
    </row>
    <row r="122" spans="1:6" s="19" customFormat="1" ht="11.25">
      <c r="A122" s="69"/>
      <c r="B122" s="69"/>
      <c r="C122" s="69"/>
      <c r="D122" s="69"/>
      <c r="E122" s="69"/>
      <c r="F122" s="69"/>
    </row>
    <row r="123" spans="1:6" s="19" customFormat="1" ht="11.25">
      <c r="A123" s="69"/>
      <c r="B123" s="69"/>
      <c r="C123" s="69"/>
      <c r="D123" s="69"/>
      <c r="E123" s="69"/>
      <c r="F123" s="69"/>
    </row>
    <row r="124" spans="1:6" s="19" customFormat="1" ht="11.25">
      <c r="A124" s="69"/>
      <c r="B124" s="69"/>
      <c r="C124" s="69"/>
      <c r="D124" s="69"/>
      <c r="E124" s="69"/>
      <c r="F124" s="69"/>
    </row>
    <row r="125" spans="1:6" s="19" customFormat="1" ht="11.25">
      <c r="A125" s="69"/>
      <c r="B125" s="69"/>
      <c r="C125" s="69"/>
      <c r="D125" s="69"/>
      <c r="E125" s="69"/>
      <c r="F125" s="69"/>
    </row>
    <row r="126" spans="1:6" s="19" customFormat="1" ht="11.25">
      <c r="A126" s="69"/>
      <c r="B126" s="69"/>
      <c r="C126" s="69"/>
      <c r="D126" s="69"/>
      <c r="E126" s="69"/>
      <c r="F126" s="69"/>
    </row>
    <row r="127" spans="1:6" s="19" customFormat="1" ht="11.25">
      <c r="A127" s="69"/>
      <c r="B127" s="69"/>
      <c r="C127" s="69"/>
      <c r="D127" s="69"/>
      <c r="E127" s="69"/>
      <c r="F127" s="69"/>
    </row>
    <row r="128" spans="1:6" s="19" customFormat="1" ht="11.25">
      <c r="A128" s="69"/>
      <c r="B128" s="69"/>
      <c r="C128" s="69"/>
      <c r="D128" s="69"/>
      <c r="E128" s="69"/>
      <c r="F128" s="69"/>
    </row>
    <row r="129" spans="1:6" s="19" customFormat="1" ht="11.25">
      <c r="A129" s="69"/>
      <c r="B129" s="69"/>
      <c r="C129" s="69"/>
      <c r="D129" s="69"/>
      <c r="E129" s="69"/>
      <c r="F129" s="69"/>
    </row>
    <row r="130" spans="1:6" s="19" customFormat="1" ht="11.25">
      <c r="A130" s="69"/>
      <c r="B130" s="69"/>
      <c r="C130" s="69"/>
      <c r="D130" s="69"/>
      <c r="E130" s="69"/>
      <c r="F130" s="69"/>
    </row>
    <row r="131" spans="1:6" s="19" customFormat="1" ht="11.25">
      <c r="A131" s="69"/>
      <c r="B131" s="69"/>
      <c r="C131" s="69"/>
      <c r="D131" s="69"/>
      <c r="E131" s="69"/>
      <c r="F131" s="69"/>
    </row>
    <row r="132" spans="1:6" s="19" customFormat="1" ht="11.25">
      <c r="A132" s="69"/>
      <c r="B132" s="69"/>
      <c r="C132" s="69"/>
      <c r="D132" s="69"/>
      <c r="E132" s="69"/>
      <c r="F132" s="69"/>
    </row>
    <row r="133" spans="1:6" s="19" customFormat="1" ht="11.25">
      <c r="A133" s="69"/>
      <c r="B133" s="69"/>
      <c r="C133" s="69"/>
      <c r="D133" s="69"/>
      <c r="E133" s="69"/>
      <c r="F133" s="69"/>
    </row>
    <row r="134" spans="1:6" s="19" customFormat="1" ht="11.25">
      <c r="A134" s="69"/>
      <c r="B134" s="69"/>
      <c r="C134" s="69"/>
      <c r="D134" s="69"/>
      <c r="E134" s="69"/>
      <c r="F134" s="69"/>
    </row>
    <row r="135" spans="1:6" s="19" customFormat="1" ht="11.25">
      <c r="A135" s="69"/>
      <c r="B135" s="69"/>
      <c r="C135" s="69"/>
      <c r="D135" s="69"/>
      <c r="E135" s="69"/>
      <c r="F135" s="69"/>
    </row>
    <row r="136" spans="1:6" s="19" customFormat="1" ht="11.25">
      <c r="A136" s="69"/>
      <c r="B136" s="69"/>
      <c r="C136" s="69"/>
      <c r="D136" s="69"/>
      <c r="E136" s="69"/>
      <c r="F136" s="69"/>
    </row>
    <row r="137" spans="1:6" s="19" customFormat="1" ht="11.25">
      <c r="A137" s="69"/>
      <c r="B137" s="69"/>
      <c r="C137" s="69"/>
      <c r="D137" s="69"/>
      <c r="E137" s="69"/>
      <c r="F137" s="69"/>
    </row>
    <row r="138" spans="1:6" s="19" customFormat="1" ht="11.25">
      <c r="A138" s="69"/>
      <c r="B138" s="69"/>
      <c r="C138" s="69"/>
      <c r="D138" s="69"/>
      <c r="E138" s="69"/>
      <c r="F138" s="69"/>
    </row>
    <row r="139" spans="1:6" s="19" customFormat="1" ht="11.25">
      <c r="A139" s="69"/>
      <c r="B139" s="69"/>
      <c r="C139" s="69"/>
      <c r="D139" s="69"/>
      <c r="E139" s="69"/>
      <c r="F139" s="69"/>
    </row>
    <row r="140" spans="1:6" s="19" customFormat="1" ht="11.25">
      <c r="A140" s="69"/>
      <c r="B140" s="69"/>
      <c r="C140" s="69"/>
      <c r="D140" s="69"/>
      <c r="E140" s="69"/>
      <c r="F140" s="69"/>
    </row>
    <row r="141" spans="1:6" s="19" customFormat="1" ht="11.25">
      <c r="A141" s="69"/>
      <c r="B141" s="69"/>
      <c r="C141" s="69"/>
      <c r="D141" s="69"/>
      <c r="E141" s="69"/>
      <c r="F141" s="69"/>
    </row>
    <row r="142" spans="1:6" s="19" customFormat="1" ht="11.25">
      <c r="A142" s="69"/>
      <c r="B142" s="69"/>
      <c r="C142" s="69"/>
      <c r="D142" s="69"/>
      <c r="E142" s="69"/>
      <c r="F142" s="69"/>
    </row>
    <row r="143" spans="1:6" s="19" customFormat="1" ht="11.25">
      <c r="A143" s="69"/>
      <c r="B143" s="69"/>
      <c r="C143" s="69"/>
      <c r="D143" s="69"/>
      <c r="E143" s="69"/>
      <c r="F143" s="69"/>
    </row>
    <row r="144" spans="1:6" s="19" customFormat="1" ht="11.25">
      <c r="A144" s="69"/>
      <c r="B144" s="69"/>
      <c r="C144" s="69"/>
      <c r="D144" s="69"/>
      <c r="E144" s="69"/>
      <c r="F144" s="69"/>
    </row>
    <row r="145" spans="1:6" s="19" customFormat="1" ht="11.25">
      <c r="A145" s="69"/>
      <c r="B145" s="69"/>
      <c r="C145" s="69"/>
      <c r="D145" s="69"/>
      <c r="E145" s="69"/>
      <c r="F145" s="69"/>
    </row>
    <row r="146" spans="1:6" s="19" customFormat="1" ht="11.25">
      <c r="A146" s="69"/>
      <c r="B146" s="69"/>
      <c r="C146" s="69"/>
      <c r="D146" s="69"/>
      <c r="E146" s="69"/>
      <c r="F146" s="69"/>
    </row>
    <row r="147" spans="1:6" s="19" customFormat="1" ht="11.25">
      <c r="A147" s="69"/>
      <c r="B147" s="69"/>
      <c r="C147" s="69"/>
      <c r="D147" s="69"/>
      <c r="E147" s="69"/>
      <c r="F147" s="69"/>
    </row>
    <row r="148" spans="1:6" s="19" customFormat="1" ht="11.25">
      <c r="A148" s="69"/>
      <c r="B148" s="69"/>
      <c r="C148" s="69"/>
      <c r="D148" s="69"/>
      <c r="E148" s="69"/>
      <c r="F148" s="69"/>
    </row>
    <row r="149" spans="1:6" s="19" customFormat="1" ht="11.25">
      <c r="A149" s="69"/>
      <c r="B149" s="69"/>
      <c r="C149" s="69"/>
      <c r="D149" s="69"/>
      <c r="E149" s="69"/>
      <c r="F149" s="69"/>
    </row>
    <row r="150" spans="1:6" s="19" customFormat="1" ht="11.25">
      <c r="A150" s="69"/>
      <c r="B150" s="69"/>
      <c r="C150" s="69"/>
      <c r="D150" s="69"/>
      <c r="E150" s="69"/>
      <c r="F150" s="69"/>
    </row>
    <row r="151" spans="1:6" s="19" customFormat="1" ht="11.25">
      <c r="A151" s="69"/>
      <c r="B151" s="69"/>
      <c r="C151" s="69"/>
      <c r="D151" s="69"/>
      <c r="E151" s="69"/>
      <c r="F151" s="69"/>
    </row>
    <row r="152" spans="1:6" s="19" customFormat="1" ht="11.25">
      <c r="A152" s="69"/>
      <c r="B152" s="69"/>
      <c r="C152" s="69"/>
      <c r="D152" s="69"/>
      <c r="E152" s="69"/>
      <c r="F152" s="69"/>
    </row>
    <row r="153" spans="1:6" s="19" customFormat="1" ht="11.25">
      <c r="A153" s="69"/>
      <c r="B153" s="69"/>
      <c r="C153" s="69"/>
      <c r="D153" s="69"/>
      <c r="E153" s="69"/>
      <c r="F153" s="69"/>
    </row>
    <row r="154" spans="1:6" s="19" customFormat="1" ht="11.25">
      <c r="A154" s="69"/>
      <c r="B154" s="69"/>
      <c r="C154" s="69"/>
      <c r="D154" s="69"/>
      <c r="E154" s="69"/>
      <c r="F154" s="69"/>
    </row>
    <row r="155" spans="1:6" s="19" customFormat="1" ht="11.25">
      <c r="A155" s="69"/>
      <c r="B155" s="69"/>
      <c r="C155" s="69"/>
      <c r="D155" s="69"/>
      <c r="E155" s="69"/>
      <c r="F155" s="69"/>
    </row>
    <row r="156" spans="1:6" s="19" customFormat="1" ht="11.25">
      <c r="A156" s="69"/>
      <c r="B156" s="69"/>
      <c r="C156" s="69"/>
      <c r="D156" s="69"/>
      <c r="E156" s="69"/>
      <c r="F156" s="69"/>
    </row>
    <row r="157" spans="1:6" s="19" customFormat="1" ht="11.25">
      <c r="A157" s="69"/>
      <c r="B157" s="69"/>
      <c r="C157" s="69"/>
      <c r="D157" s="69"/>
      <c r="E157" s="69"/>
      <c r="F157" s="69"/>
    </row>
    <row r="158" spans="1:6" s="19" customFormat="1" ht="11.25">
      <c r="A158" s="69"/>
      <c r="B158" s="69"/>
      <c r="C158" s="69"/>
      <c r="D158" s="69"/>
      <c r="E158" s="69"/>
      <c r="F158" s="69"/>
    </row>
    <row r="159" spans="1:6" s="19" customFormat="1" ht="11.25">
      <c r="A159" s="69"/>
      <c r="B159" s="69"/>
      <c r="C159" s="69"/>
      <c r="D159" s="69"/>
      <c r="E159" s="69"/>
      <c r="F159" s="69"/>
    </row>
    <row r="160" spans="1:6" s="19" customFormat="1" ht="11.25">
      <c r="A160" s="69"/>
      <c r="B160" s="69"/>
      <c r="C160" s="69"/>
      <c r="D160" s="69"/>
      <c r="E160" s="69"/>
      <c r="F160" s="69"/>
    </row>
    <row r="161" spans="1:6" s="19" customFormat="1" ht="11.25">
      <c r="A161" s="69"/>
      <c r="B161" s="69"/>
      <c r="C161" s="69"/>
      <c r="D161" s="69"/>
      <c r="E161" s="69"/>
      <c r="F161" s="69"/>
    </row>
  </sheetData>
  <sheetProtection/>
  <mergeCells count="4">
    <mergeCell ref="A5:B5"/>
    <mergeCell ref="A6:B6"/>
    <mergeCell ref="A3:F3"/>
    <mergeCell ref="A2:F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27" sqref="E27"/>
    </sheetView>
  </sheetViews>
  <sheetFormatPr defaultColWidth="9.33203125" defaultRowHeight="11.25"/>
  <cols>
    <col min="1" max="1" width="7.83203125" style="0" customWidth="1"/>
    <col min="2" max="5" width="20.83203125" style="0" customWidth="1"/>
    <col min="6" max="6" width="25.83203125" style="0" customWidth="1"/>
    <col min="7" max="7" width="31.33203125" style="0" customWidth="1"/>
    <col min="8" max="8" width="8.83203125" style="0" customWidth="1"/>
    <col min="9" max="9" width="20.83203125" style="0" customWidth="1"/>
    <col min="10" max="10" width="13.83203125" style="0" customWidth="1"/>
    <col min="11" max="43" width="9.33203125" style="19" customWidth="1"/>
  </cols>
  <sheetData>
    <row r="1" spans="1:10" s="298" customFormat="1" ht="18.75">
      <c r="A1" s="343" t="s">
        <v>187</v>
      </c>
      <c r="B1" s="343"/>
      <c r="C1" s="343"/>
      <c r="D1" s="343"/>
      <c r="E1" s="343"/>
      <c r="F1" s="343"/>
      <c r="G1" s="343"/>
      <c r="H1" s="343"/>
      <c r="I1" s="343"/>
      <c r="J1" s="343"/>
    </row>
    <row r="2" spans="1:10" ht="15.75">
      <c r="A2" s="182"/>
      <c r="B2" s="183"/>
      <c r="C2" s="184"/>
      <c r="D2" s="184"/>
      <c r="E2" s="185"/>
      <c r="F2" s="186"/>
      <c r="G2" s="186"/>
      <c r="H2" s="186"/>
      <c r="I2" s="187"/>
      <c r="J2" s="188"/>
    </row>
    <row r="3" spans="1:10" ht="18.75">
      <c r="A3" s="344" t="s">
        <v>148</v>
      </c>
      <c r="B3" s="344"/>
      <c r="C3" s="344"/>
      <c r="D3" s="344"/>
      <c r="E3" s="344"/>
      <c r="F3" s="344"/>
      <c r="G3" s="344"/>
      <c r="H3" s="344"/>
      <c r="I3" s="344"/>
      <c r="J3" s="344"/>
    </row>
    <row r="4" spans="1:10" ht="13.5" thickBot="1">
      <c r="A4" s="189"/>
      <c r="B4" s="183"/>
      <c r="C4" s="184"/>
      <c r="D4" s="189"/>
      <c r="E4" s="185"/>
      <c r="F4" s="186"/>
      <c r="G4" s="186"/>
      <c r="H4" s="186"/>
      <c r="I4" s="187"/>
      <c r="J4" s="188"/>
    </row>
    <row r="5" spans="1:10" ht="29.25" customHeight="1" thickBot="1" thickTop="1">
      <c r="A5" s="345" t="s">
        <v>149</v>
      </c>
      <c r="B5" s="347" t="s">
        <v>150</v>
      </c>
      <c r="C5" s="348"/>
      <c r="D5" s="349" t="s">
        <v>151</v>
      </c>
      <c r="E5" s="349" t="s">
        <v>152</v>
      </c>
      <c r="F5" s="349" t="s">
        <v>153</v>
      </c>
      <c r="G5" s="190" t="s">
        <v>154</v>
      </c>
      <c r="H5" s="349" t="s">
        <v>155</v>
      </c>
      <c r="I5" s="338" t="s">
        <v>156</v>
      </c>
      <c r="J5" s="338" t="s">
        <v>157</v>
      </c>
    </row>
    <row r="6" spans="1:10" ht="33" customHeight="1" thickBot="1">
      <c r="A6" s="346"/>
      <c r="B6" s="191" t="s">
        <v>158</v>
      </c>
      <c r="C6" s="192" t="s">
        <v>159</v>
      </c>
      <c r="D6" s="350"/>
      <c r="E6" s="351"/>
      <c r="F6" s="339"/>
      <c r="G6" s="193" t="s">
        <v>160</v>
      </c>
      <c r="H6" s="339"/>
      <c r="I6" s="339"/>
      <c r="J6" s="339"/>
    </row>
    <row r="7" spans="1:10" ht="15.75">
      <c r="A7" s="194">
        <v>1</v>
      </c>
      <c r="B7" s="191">
        <v>2</v>
      </c>
      <c r="C7" s="195">
        <v>3</v>
      </c>
      <c r="D7" s="195">
        <v>4</v>
      </c>
      <c r="E7" s="195">
        <v>5</v>
      </c>
      <c r="F7" s="195">
        <v>6</v>
      </c>
      <c r="G7" s="195">
        <v>7</v>
      </c>
      <c r="H7" s="196">
        <v>8</v>
      </c>
      <c r="I7" s="197">
        <v>9</v>
      </c>
      <c r="J7" s="197">
        <v>10</v>
      </c>
    </row>
    <row r="8" spans="1:10" ht="15.75">
      <c r="A8" s="198"/>
      <c r="B8" s="199"/>
      <c r="C8" s="200"/>
      <c r="D8" s="201"/>
      <c r="E8" s="199"/>
      <c r="F8" s="200"/>
      <c r="G8" s="200"/>
      <c r="H8" s="202"/>
      <c r="I8" s="203"/>
      <c r="J8" s="204"/>
    </row>
    <row r="9" spans="1:10" ht="16.5" thickBot="1">
      <c r="A9" s="205"/>
      <c r="B9" s="199"/>
      <c r="C9" s="206"/>
      <c r="D9" s="207"/>
      <c r="E9" s="208"/>
      <c r="F9" s="206"/>
      <c r="G9" s="200"/>
      <c r="H9" s="209"/>
      <c r="I9" s="203"/>
      <c r="J9" s="210"/>
    </row>
    <row r="10" spans="1:10" ht="16.5" thickBot="1">
      <c r="A10" s="340" t="s">
        <v>161</v>
      </c>
      <c r="B10" s="341"/>
      <c r="C10" s="341"/>
      <c r="D10" s="341"/>
      <c r="E10" s="341"/>
      <c r="F10" s="341"/>
      <c r="G10" s="341"/>
      <c r="H10" s="342"/>
      <c r="I10" s="211"/>
      <c r="J10" s="212"/>
    </row>
    <row r="11" spans="1:10" ht="16.5" thickTop="1">
      <c r="A11" s="213"/>
      <c r="B11" s="214"/>
      <c r="C11" s="215"/>
      <c r="D11" s="216"/>
      <c r="E11" s="214"/>
      <c r="F11" s="215"/>
      <c r="G11" s="217"/>
      <c r="H11" s="218"/>
      <c r="I11" s="219"/>
      <c r="J11" s="219"/>
    </row>
    <row r="12" s="19" customFormat="1" ht="11.25"/>
    <row r="13" s="19" customFormat="1" ht="11.25"/>
    <row r="14" s="19" customFormat="1" ht="11.25"/>
    <row r="15" s="19" customFormat="1" ht="11.25"/>
    <row r="16" s="19" customFormat="1" ht="11.25"/>
    <row r="17" s="19" customFormat="1" ht="11.25"/>
    <row r="18" s="19" customFormat="1" ht="11.25"/>
    <row r="19" s="19" customFormat="1" ht="11.25"/>
    <row r="20" s="19" customFormat="1" ht="11.25"/>
    <row r="21" s="19" customFormat="1" ht="11.25"/>
    <row r="22" s="19" customFormat="1" ht="11.25"/>
    <row r="23" s="19" customFormat="1" ht="11.25"/>
    <row r="24" s="19" customFormat="1" ht="11.25"/>
    <row r="25" s="19" customFormat="1" ht="11.25"/>
    <row r="26" s="19" customFormat="1" ht="11.25"/>
    <row r="27" s="19" customFormat="1" ht="11.25"/>
    <row r="28" s="19" customFormat="1" ht="11.25"/>
    <row r="29" s="19" customFormat="1" ht="11.25"/>
    <row r="30" s="19" customFormat="1" ht="11.25"/>
    <row r="31" s="19" customFormat="1" ht="11.25"/>
    <row r="32" s="19" customFormat="1" ht="11.25"/>
    <row r="33" s="19" customFormat="1" ht="11.25"/>
    <row r="34" s="19" customFormat="1" ht="11.25"/>
    <row r="35" s="19" customFormat="1" ht="11.25"/>
    <row r="36" s="19" customFormat="1" ht="11.25"/>
    <row r="37" s="19" customFormat="1" ht="11.25"/>
    <row r="38" s="19" customFormat="1" ht="11.25"/>
    <row r="39" s="19" customFormat="1" ht="11.25"/>
    <row r="40" s="19" customFormat="1" ht="11.25"/>
    <row r="41" s="19" customFormat="1" ht="11.25"/>
    <row r="42" s="19" customFormat="1" ht="11.25"/>
    <row r="43" s="19" customFormat="1" ht="11.25"/>
    <row r="44" s="19" customFormat="1" ht="11.25"/>
    <row r="45" s="19" customFormat="1" ht="11.25"/>
    <row r="46" s="19" customFormat="1" ht="11.25"/>
    <row r="47" s="19" customFormat="1" ht="11.25"/>
    <row r="48" s="19" customFormat="1" ht="11.25"/>
    <row r="49" s="19" customFormat="1" ht="11.25"/>
    <row r="50" s="19" customFormat="1" ht="11.25"/>
    <row r="51" s="19" customFormat="1" ht="11.25"/>
    <row r="52" s="19" customFormat="1" ht="11.25"/>
    <row r="53" s="19" customFormat="1" ht="11.25"/>
    <row r="54" s="19" customFormat="1" ht="11.25"/>
    <row r="55" s="19" customFormat="1" ht="11.25"/>
    <row r="56" s="19" customFormat="1" ht="11.25"/>
    <row r="57" s="19" customFormat="1" ht="11.25"/>
    <row r="58" s="19" customFormat="1" ht="11.25"/>
    <row r="59" s="19" customFormat="1" ht="11.25"/>
    <row r="60" s="19" customFormat="1" ht="11.25"/>
    <row r="61" s="19" customFormat="1" ht="11.25"/>
    <row r="62" s="19" customFormat="1" ht="11.25"/>
    <row r="63" s="19" customFormat="1" ht="11.25"/>
    <row r="64" s="19" customFormat="1" ht="11.25"/>
    <row r="65" s="19" customFormat="1" ht="11.25"/>
    <row r="66" s="19" customFormat="1" ht="11.25"/>
    <row r="67" s="19" customFormat="1" ht="11.25"/>
    <row r="68" s="19" customFormat="1" ht="11.25"/>
    <row r="69" s="19" customFormat="1" ht="11.25"/>
    <row r="70" s="19" customFormat="1" ht="11.25"/>
    <row r="71" s="19" customFormat="1" ht="11.25"/>
    <row r="72" s="19" customFormat="1" ht="11.25"/>
    <row r="73" s="19" customFormat="1" ht="11.25"/>
    <row r="74" s="19" customFormat="1" ht="11.25"/>
    <row r="75" s="19" customFormat="1" ht="11.25"/>
    <row r="76" s="19" customFormat="1" ht="11.25"/>
    <row r="77" s="19" customFormat="1" ht="11.25"/>
    <row r="78" s="19" customFormat="1" ht="11.25"/>
    <row r="79" s="19" customFormat="1" ht="11.25"/>
    <row r="80" s="19" customFormat="1" ht="11.25"/>
    <row r="81" s="19" customFormat="1" ht="11.25"/>
  </sheetData>
  <sheetProtection/>
  <mergeCells count="11">
    <mergeCell ref="H5:H6"/>
    <mergeCell ref="I5:I6"/>
    <mergeCell ref="J5:J6"/>
    <mergeCell ref="A10:H10"/>
    <mergeCell ref="A1:J1"/>
    <mergeCell ref="A3:J3"/>
    <mergeCell ref="A5:A6"/>
    <mergeCell ref="B5:C5"/>
    <mergeCell ref="D5:D6"/>
    <mergeCell ref="E5:E6"/>
    <mergeCell ref="F5:F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Nemanja Relić</cp:lastModifiedBy>
  <cp:lastPrinted>2023-12-08T13:16:55Z</cp:lastPrinted>
  <dcterms:created xsi:type="dcterms:W3CDTF">2006-05-18T10:01:57Z</dcterms:created>
  <dcterms:modified xsi:type="dcterms:W3CDTF">2023-12-13T12:34:10Z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